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ommon\Desktop\"/>
    </mc:Choice>
  </mc:AlternateContent>
  <xr:revisionPtr revIDLastSave="0" documentId="13_ncr:1_{C84BF759-89FC-47AD-9E7A-024B5B116263}" xr6:coauthVersionLast="47" xr6:coauthVersionMax="47" xr10:uidLastSave="{00000000-0000-0000-0000-000000000000}"/>
  <bookViews>
    <workbookView xWindow="-108" yWindow="-108" windowWidth="23256" windowHeight="12576" firstSheet="1" activeTab="2" xr2:uid="{97C90D71-9C3C-4C34-A41B-EDAB186283B5}"/>
  </bookViews>
  <sheets>
    <sheet name="ΠΕ ΦΑΡΜΑΚΕΥΤΙΚΗΣ ΕΠΙΤΥΧΟΝΤΕΣ " sheetId="1" r:id="rId1"/>
    <sheet name="ΠΕ ΦΑΡΜΑΚΕΥΤΙΚΗΣ ΕΠΙΛΑΧΟΝΤΕΣ " sheetId="2" r:id="rId2"/>
    <sheet name="ΠΕ ΦΑΡΜΑΚΕΥΤΙΚΗΣ ΑΠΟΡΡΙΠΤΕΟΙ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6" i="2" l="1"/>
  <c r="S16" i="2"/>
  <c r="Q16" i="2"/>
  <c r="O16" i="2"/>
  <c r="M16" i="2"/>
  <c r="K16" i="2"/>
  <c r="I16" i="2"/>
  <c r="G16" i="2"/>
  <c r="E16" i="2" s="1"/>
  <c r="U15" i="2"/>
  <c r="S15" i="2"/>
  <c r="Q15" i="2"/>
  <c r="O15" i="2"/>
  <c r="M15" i="2"/>
  <c r="K15" i="2"/>
  <c r="I15" i="2"/>
  <c r="E15" i="2" s="1"/>
  <c r="G15" i="2"/>
  <c r="U14" i="2"/>
  <c r="S14" i="2"/>
  <c r="Q14" i="2"/>
  <c r="O14" i="2"/>
  <c r="M14" i="2"/>
  <c r="K14" i="2"/>
  <c r="I14" i="2"/>
  <c r="G14" i="2"/>
  <c r="E14" i="2" s="1"/>
  <c r="S13" i="2"/>
  <c r="Q13" i="2"/>
  <c r="O13" i="2"/>
  <c r="M13" i="2"/>
  <c r="K13" i="2"/>
  <c r="I13" i="2"/>
  <c r="G13" i="2"/>
  <c r="E13" i="2" s="1"/>
  <c r="U12" i="2"/>
  <c r="S12" i="2"/>
  <c r="Q12" i="2"/>
  <c r="O12" i="2"/>
  <c r="M12" i="2"/>
  <c r="E12" i="2" s="1"/>
  <c r="K12" i="2"/>
  <c r="I12" i="2"/>
  <c r="G12" i="2"/>
  <c r="U11" i="2"/>
  <c r="S11" i="2"/>
  <c r="Q11" i="2"/>
  <c r="O11" i="2"/>
  <c r="M11" i="2"/>
  <c r="K11" i="2"/>
  <c r="I11" i="2"/>
  <c r="G11" i="2"/>
  <c r="E11" i="2" s="1"/>
  <c r="U10" i="2"/>
  <c r="S10" i="2"/>
  <c r="Q10" i="2"/>
  <c r="O10" i="2"/>
  <c r="M10" i="2"/>
  <c r="K10" i="2"/>
  <c r="I10" i="2"/>
  <c r="E10" i="2" s="1"/>
  <c r="G10" i="2"/>
  <c r="U9" i="2"/>
  <c r="S9" i="2"/>
  <c r="Q9" i="2"/>
  <c r="O9" i="2"/>
  <c r="M9" i="2"/>
  <c r="K9" i="2"/>
  <c r="I9" i="2"/>
  <c r="G9" i="2"/>
  <c r="E9" i="2" s="1"/>
  <c r="S8" i="2"/>
  <c r="Q8" i="2"/>
  <c r="O8" i="2"/>
  <c r="M8" i="2"/>
  <c r="K8" i="2"/>
  <c r="I8" i="2"/>
  <c r="G8" i="2"/>
  <c r="U7" i="2"/>
  <c r="S7" i="2"/>
  <c r="Q7" i="2"/>
  <c r="O7" i="2"/>
  <c r="M7" i="2"/>
  <c r="K7" i="2"/>
  <c r="I7" i="2"/>
  <c r="G7" i="2"/>
  <c r="E7" i="2"/>
  <c r="U6" i="2"/>
  <c r="S6" i="2"/>
  <c r="Q6" i="2"/>
  <c r="O6" i="2"/>
  <c r="M6" i="2"/>
  <c r="K6" i="2"/>
  <c r="I6" i="2"/>
  <c r="G6" i="2"/>
  <c r="E6" i="2" s="1"/>
  <c r="U5" i="2"/>
  <c r="S5" i="2"/>
  <c r="Q5" i="2"/>
  <c r="O5" i="2"/>
  <c r="M5" i="2"/>
  <c r="K5" i="2"/>
  <c r="I5" i="2"/>
  <c r="G5" i="2"/>
  <c r="E5" i="2" s="1"/>
  <c r="U4" i="2"/>
  <c r="S4" i="2"/>
  <c r="Q4" i="2"/>
  <c r="O4" i="2"/>
  <c r="M4" i="2"/>
  <c r="K4" i="2"/>
  <c r="E4" i="2" s="1"/>
  <c r="I4" i="2"/>
  <c r="G4" i="2"/>
  <c r="U3" i="2"/>
  <c r="S3" i="2"/>
  <c r="Q3" i="2"/>
  <c r="O3" i="2"/>
  <c r="M3" i="2"/>
  <c r="E3" i="2" s="1"/>
  <c r="K3" i="2"/>
  <c r="I3" i="2"/>
  <c r="G3" i="2"/>
  <c r="U3" i="1"/>
  <c r="S3" i="1"/>
  <c r="Q3" i="1"/>
  <c r="O3" i="1"/>
  <c r="M3" i="1"/>
  <c r="K3" i="1"/>
  <c r="I3" i="1"/>
  <c r="G3" i="1"/>
  <c r="E3" i="1" s="1"/>
  <c r="U2" i="1"/>
  <c r="S2" i="1"/>
  <c r="Q2" i="1"/>
  <c r="O2" i="1"/>
  <c r="M2" i="1"/>
  <c r="K2" i="1"/>
  <c r="I2" i="1"/>
  <c r="G2" i="1"/>
  <c r="E2" i="1" s="1"/>
  <c r="U8" i="2"/>
  <c r="U8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<sst xmlns="http://schemas.openxmlformats.org/spreadsheetml/2006/main" count="175" uniqueCount="81">
  <si>
    <t>αα</t>
  </si>
  <si>
    <t>ΟΝΟΜΑΤΕΠΩΝΥΜΟ</t>
  </si>
  <si>
    <t xml:space="preserve">ΟΝΟΜΑ ΠΑΤΡΟΣ </t>
  </si>
  <si>
    <t xml:space="preserve">ΑΡΙΘΜΟΣ ΠΡΩΤΟΚΟΛΛΟΥ </t>
  </si>
  <si>
    <t>ΣΥΝΟΛΟ</t>
  </si>
  <si>
    <t>Βαθμός Πτυχίου</t>
  </si>
  <si>
    <t>Μόρια Πτυχίου (έως 20 μόρια)</t>
  </si>
  <si>
    <t>Γνώση Ξένης Γλώσσας</t>
  </si>
  <si>
    <t>Μόρια</t>
  </si>
  <si>
    <t>Κατοχή Μεταπτυχιακού Τίτλου ή Κατοχή Διδακτορικού Τίτλου</t>
  </si>
  <si>
    <t>Προϋπηρεσία (0-20 μήνες) Ανάλογα με τους μήνες</t>
  </si>
  <si>
    <t>Συνέντευξη</t>
  </si>
  <si>
    <t>Οικογενειακή Κατάσταση - Παιδιά</t>
  </si>
  <si>
    <t>Μονογονεϊκότητα</t>
  </si>
  <si>
    <t>Τέκνο πολύτεκνης οικογένειας</t>
  </si>
  <si>
    <t>Σ.. Δ..</t>
  </si>
  <si>
    <t>Γ…</t>
  </si>
  <si>
    <t>5920/07.10.2025</t>
  </si>
  <si>
    <t>B2</t>
  </si>
  <si>
    <t>Msc</t>
  </si>
  <si>
    <t>ΟΧΙ</t>
  </si>
  <si>
    <t>Τ... Ε…</t>
  </si>
  <si>
    <t xml:space="preserve">Σ... </t>
  </si>
  <si>
    <t>6030/09.10.2025</t>
  </si>
  <si>
    <t xml:space="preserve">ΕΠΙΛΑΧΟΝΤΕΣ </t>
  </si>
  <si>
    <t>Δ... Ι…</t>
  </si>
  <si>
    <t>Θ…</t>
  </si>
  <si>
    <t>6142/13.10.2025</t>
  </si>
  <si>
    <t>Κ... Μ…</t>
  </si>
  <si>
    <t>Β…</t>
  </si>
  <si>
    <t>6143/13.10.2025</t>
  </si>
  <si>
    <t>Ν.. Ε…</t>
  </si>
  <si>
    <t xml:space="preserve">Π... </t>
  </si>
  <si>
    <t>6273/15.10.2025</t>
  </si>
  <si>
    <t>Α… Α…</t>
  </si>
  <si>
    <t>6126/10.10.2025</t>
  </si>
  <si>
    <t>Μ... Ν... Γ…</t>
  </si>
  <si>
    <t>Κ…</t>
  </si>
  <si>
    <t>6139/13.10.2025</t>
  </si>
  <si>
    <t>Γ... Χ…</t>
  </si>
  <si>
    <t>6202/13.10.2025</t>
  </si>
  <si>
    <t>Λ... Θ….</t>
  </si>
  <si>
    <t>Β</t>
  </si>
  <si>
    <t>6196/13.10.2025</t>
  </si>
  <si>
    <t>ΝΑΙ</t>
  </si>
  <si>
    <t xml:space="preserve">Μ... Σ... </t>
  </si>
  <si>
    <t xml:space="preserve">Ι...  </t>
  </si>
  <si>
    <t>6051/10.10.2025</t>
  </si>
  <si>
    <t>Μ...Φ…</t>
  </si>
  <si>
    <t>6232/14.10.2025</t>
  </si>
  <si>
    <t xml:space="preserve">Δ… Ζ... </t>
  </si>
  <si>
    <t>6265/15.10.2025</t>
  </si>
  <si>
    <t xml:space="preserve">Π... Δ... </t>
  </si>
  <si>
    <t>Α…</t>
  </si>
  <si>
    <t>6166/13.10.2025</t>
  </si>
  <si>
    <t>Λ... Μ…</t>
  </si>
  <si>
    <t>6329/16.10.2025</t>
  </si>
  <si>
    <t>Σ... Π…</t>
  </si>
  <si>
    <t>6288/15.10.2025</t>
  </si>
  <si>
    <t>Γ... Α…</t>
  </si>
  <si>
    <t>5963/08.10.2025</t>
  </si>
  <si>
    <t xml:space="preserve">ΑΠΟΡΡΙΠΤΕΟΙ </t>
  </si>
  <si>
    <t>ΑΙΤΙΟΛΟΓΙΑ ΑΠΟΡΡΙΨΗΣ</t>
  </si>
  <si>
    <t>ΑΡ.ΠΡΩΤ.</t>
  </si>
  <si>
    <t>6170/13.10.2025</t>
  </si>
  <si>
    <t>ΕΛΛΕΙΨΗ ΥΠΕΥΘΥΝΗΣ ΔΗΛΩΣΗΣ ΑΝΑΦΟΡΙΚΑ ΜΕ ΤΟΥΣ ΟΡΟΥΣ ΤΗΣ ΠΡΟΚΗΡΥΞΗΣ</t>
  </si>
  <si>
    <t>6173/13.10.2025</t>
  </si>
  <si>
    <t xml:space="preserve">ΠΤΥΧΙΟ ΧΗΜΕΙΑΣ ΓΙΑ ΤΗ ΣΥΓΚΕΚΡΙΜΕΝΗ ΕΙΔΙΚΟΤΗΤΑ ΓΙΝΕΤΑΙ ΔΕΚΤΟ ΜΟΝΟ ΤΟ ΠΤΥΧΙΟ ΦΑΡΜΑΚΕΥΤΙ-ΚΗΣ ΠΡΟΚΥΠΤΕΙ ΣΑΦΩΣ ΑΠΌ ΤΟ ΠΡΟΣΟΝΤΟΛΟ-ΓΙΟ ΚΑΙ ΤΗΝ ΠΡΟΚΗΡΥΞΗ   </t>
  </si>
  <si>
    <t>6164/13.10.2025</t>
  </si>
  <si>
    <t xml:space="preserve">ΕΛΛΕΙΨΗ ΑΝΑΓΝΩΡΙΣΜΕ-ΝΟΥ ΠΤΥΧΙΟΥ </t>
  </si>
  <si>
    <t>6135/10.10.2025</t>
  </si>
  <si>
    <t>6130/10.10.2025</t>
  </si>
  <si>
    <t xml:space="preserve">ΕΛΛΕΙΨΗ ΥΠΕΥΘΥΝΗΣ ΔΗΛΩΣΗΣ ΑΝΑΦΟΡΙΚΑ ΜΕ ΤΟΥΣ ΟΡΟΥΣ ΤΗΣ ΠΡΟΚΗΡΥΞΗΣ/ ΔΕΝ ΕΧΕΙ ΑΝΑΓΝΩΡΙΣΗ ΠΤΥΧΙΟΥ ΑΠΟ ΔΟΑΤΑΠ </t>
  </si>
  <si>
    <t>6272/09.10.2025</t>
  </si>
  <si>
    <t xml:space="preserve">ΔΕΝ ΠΡΟΣΗΛΘΕ ΣΤΗΝ ΣΥΝΕΝΤΕΥΞΗ </t>
  </si>
  <si>
    <t>6330/16.10.2025</t>
  </si>
  <si>
    <t>6203/13.10.2025</t>
  </si>
  <si>
    <t>6174/13.10.2025</t>
  </si>
  <si>
    <t>6171/13.10.2025</t>
  </si>
  <si>
    <t>5989/09.10.2025</t>
  </si>
  <si>
    <t>5964/08.10.2025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</si>
</sst>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charset val="161"/>
      <scheme val="minor"/>
    </font>
    <font>
      <b/>
      <sz val="12"/>
      <color rgb="FF000000"/>
      <name val="Aptos Narrow"/>
      <family val="2"/>
      <charset val="161"/>
      <scheme val="minor"/>
    </font>
    <font>
      <b/>
      <sz val="10"/>
      <color theme="1"/>
      <name val="Times New Roman"/>
      <family val="1"/>
      <charset val="161"/>
    </font>
    <font>
      <b/>
      <sz val="10"/>
      <color rgb="FF222222"/>
      <name val="Times New Roman"/>
      <family val="1"/>
      <charset val="161"/>
    </font>
    <font>
      <b/>
      <sz val="10"/>
      <color rgb="FF000000"/>
      <name val="Aptos Narrow"/>
      <family val="2"/>
      <charset val="161"/>
      <scheme val="minor"/>
    </font>
    <font>
      <b/>
      <sz val="10"/>
      <color rgb="FF000000"/>
      <name val="Times New Roman"/>
      <family val="1"/>
      <charset val="161"/>
    </font>
    <font>
      <sz val="10"/>
      <color theme="1"/>
      <name val="Times New Roman"/>
      <family val="1"/>
      <charset val="161"/>
    </font>
    <font>
      <sz val="10"/>
      <color rgb="FF222222"/>
      <name val="Times New Roman"/>
      <family val="1"/>
      <charset val="161"/>
    </font>
    <font>
      <b/>
      <sz val="10"/>
      <name val="Times New Roman"/>
      <family val="1"/>
      <charset val="161"/>
    </font>
    <font>
      <sz val="10"/>
      <name val="Times New Roman"/>
      <family val="1"/>
      <charset val="161"/>
    </font>
    <font>
      <b/>
      <sz val="11"/>
      <color theme="1"/>
      <name val="Times New Roman"/>
      <family val="1"/>
      <charset val="161"/>
    </font>
    <font>
      <b/>
      <sz val="12"/>
      <color theme="1"/>
      <name val="Times New Roman"/>
      <family val="1"/>
      <charset val="161"/>
    </font>
    <font>
      <sz val="10"/>
      <color theme="1"/>
      <name val="Aptos Narrow"/>
      <family val="2"/>
      <charset val="161"/>
      <scheme val="minor"/>
    </font>
    <font>
      <sz val="11"/>
      <color theme="1"/>
      <name val="Times New Roman"/>
      <family val="1"/>
      <charset val="161"/>
    </font>
    <font>
      <sz val="11"/>
      <color rgb="FF000000"/>
      <name val="Times New Roman"/>
      <family val="1"/>
      <charset val="161"/>
    </font>
  </fonts>
  <fills count="12">
    <fill>
      <patternFill patternType="none"/>
    </fill>
    <fill>
      <patternFill patternType="gray125"/>
    </fill>
    <fill>
      <patternFill patternType="solid">
        <fgColor rgb="FFB7B7B7"/>
        <bgColor rgb="FFB7B7B7"/>
      </patternFill>
    </fill>
    <fill>
      <patternFill patternType="solid">
        <fgColor rgb="FFF2DCDB"/>
        <bgColor rgb="FFF2DCDB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B7B7B7"/>
      </patternFill>
    </fill>
    <fill>
      <patternFill patternType="solid">
        <fgColor theme="0"/>
        <bgColor rgb="FFF2DCDB"/>
      </patternFill>
    </fill>
    <fill>
      <patternFill patternType="solid">
        <fgColor theme="9" tint="0.79998168889431442"/>
        <bgColor rgb="FFF2DCDB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/>
    <xf numFmtId="0" fontId="5" fillId="4" borderId="1" xfId="0" applyFont="1" applyFill="1" applyBorder="1"/>
    <xf numFmtId="0" fontId="2" fillId="5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2" fillId="4" borderId="1" xfId="0" applyFont="1" applyFill="1" applyBorder="1"/>
    <xf numFmtId="0" fontId="5" fillId="4" borderId="1" xfId="0" applyFont="1" applyFill="1" applyBorder="1" applyAlignment="1">
      <alignment vertical="center"/>
    </xf>
    <xf numFmtId="0" fontId="8" fillId="4" borderId="1" xfId="0" applyFont="1" applyFill="1" applyBorder="1"/>
    <xf numFmtId="0" fontId="8" fillId="4" borderId="1" xfId="0" applyFont="1" applyFill="1" applyBorder="1" applyAlignment="1">
      <alignment vertical="center"/>
    </xf>
    <xf numFmtId="0" fontId="9" fillId="4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10" fillId="4" borderId="1" xfId="0" applyFont="1" applyFill="1" applyBorder="1"/>
    <xf numFmtId="0" fontId="7" fillId="6" borderId="2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/>
    </xf>
    <xf numFmtId="0" fontId="11" fillId="9" borderId="0" xfId="0" applyFont="1" applyFill="1"/>
    <xf numFmtId="0" fontId="11" fillId="8" borderId="3" xfId="0" applyFont="1" applyFill="1" applyBorder="1" applyAlignment="1">
      <alignment horizontal="center" vertical="center" wrapText="1"/>
    </xf>
    <xf numFmtId="0" fontId="2" fillId="10" borderId="4" xfId="0" applyFont="1" applyFill="1" applyBorder="1" applyAlignment="1">
      <alignment horizontal="center" vertical="center" wrapText="1"/>
    </xf>
    <xf numFmtId="0" fontId="12" fillId="8" borderId="4" xfId="0" applyFont="1" applyFill="1" applyBorder="1"/>
    <xf numFmtId="0" fontId="13" fillId="11" borderId="1" xfId="0" applyFont="1" applyFill="1" applyBorder="1" applyAlignment="1">
      <alignment horizontal="center"/>
    </xf>
    <xf numFmtId="0" fontId="2" fillId="11" borderId="1" xfId="0" applyFont="1" applyFill="1" applyBorder="1"/>
    <xf numFmtId="0" fontId="5" fillId="11" borderId="1" xfId="0" applyFont="1" applyFill="1" applyBorder="1" applyAlignment="1">
      <alignment wrapText="1"/>
    </xf>
    <xf numFmtId="0" fontId="14" fillId="11" borderId="3" xfId="0" applyFont="1" applyFill="1" applyBorder="1" applyAlignment="1">
      <alignment horizontal="center"/>
    </xf>
    <xf numFmtId="0" fontId="5" fillId="11" borderId="3" xfId="0" applyFont="1" applyFill="1" applyBorder="1"/>
    <xf numFmtId="0" fontId="5" fillId="11" borderId="3" xfId="0" applyFont="1" applyFill="1" applyBorder="1" applyAlignment="1">
      <alignment wrapText="1"/>
    </xf>
    <xf numFmtId="0" fontId="0" fillId="11" borderId="1" xfId="0" applyFill="1" applyBorder="1" applyAlignment="1">
      <alignment horizontal="center"/>
    </xf>
    <xf numFmtId="0" fontId="5" fillId="11" borderId="1" xfId="0" applyFont="1" applyFill="1" applyBorder="1"/>
    <xf numFmtId="0" fontId="10" fillId="11" borderId="1" xfId="0" applyFont="1" applyFill="1" applyBorder="1"/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E10AD-DD40-438F-AF00-73681C87C566}">
  <dimension ref="A1:U3"/>
  <sheetViews>
    <sheetView workbookViewId="0">
      <selection activeCell="C14" sqref="C14"/>
    </sheetView>
  </sheetViews>
  <sheetFormatPr defaultRowHeight="14.4" x14ac:dyDescent="0.3"/>
  <cols>
    <col min="2" max="2" width="21.109375" customWidth="1"/>
    <col min="4" max="4" width="17.21875" customWidth="1"/>
    <col min="10" max="10" width="13.5546875" customWidth="1"/>
    <col min="12" max="12" width="13.109375" customWidth="1"/>
    <col min="14" max="14" width="11.33203125" customWidth="1"/>
    <col min="16" max="16" width="12.33203125" customWidth="1"/>
    <col min="18" max="18" width="16" customWidth="1"/>
    <col min="20" max="20" width="11.109375" customWidth="1"/>
  </cols>
  <sheetData>
    <row r="1" spans="1:21" ht="105.6" x14ac:dyDescent="0.3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4" t="s">
        <v>6</v>
      </c>
      <c r="H1" s="2" t="s">
        <v>7</v>
      </c>
      <c r="I1" s="4" t="s">
        <v>8</v>
      </c>
      <c r="J1" s="2" t="s">
        <v>9</v>
      </c>
      <c r="K1" s="4" t="s">
        <v>8</v>
      </c>
      <c r="L1" s="2" t="s">
        <v>10</v>
      </c>
      <c r="M1" s="4" t="s">
        <v>8</v>
      </c>
      <c r="N1" s="2" t="s">
        <v>11</v>
      </c>
      <c r="O1" s="4" t="s">
        <v>8</v>
      </c>
      <c r="P1" s="2" t="s">
        <v>12</v>
      </c>
      <c r="Q1" s="4" t="s">
        <v>8</v>
      </c>
      <c r="R1" s="2" t="s">
        <v>13</v>
      </c>
      <c r="S1" s="4" t="s">
        <v>8</v>
      </c>
      <c r="T1" s="2" t="s">
        <v>14</v>
      </c>
      <c r="U1" s="5" t="s">
        <v>8</v>
      </c>
    </row>
    <row r="2" spans="1:21" x14ac:dyDescent="0.3">
      <c r="A2" s="6">
        <v>1</v>
      </c>
      <c r="B2" s="7" t="s">
        <v>15</v>
      </c>
      <c r="C2" s="7" t="s">
        <v>16</v>
      </c>
      <c r="D2" s="7" t="s">
        <v>17</v>
      </c>
      <c r="E2" s="8">
        <f t="shared" ref="E2:E3" si="0">G2+I2+K2+M2+O2+Q2+S2+U2</f>
        <v>80</v>
      </c>
      <c r="F2" s="9">
        <v>6.94</v>
      </c>
      <c r="G2" s="10">
        <f t="shared" ref="G2:G3" si="1">IF(F2&gt;=8.5, 15, IF(F2&gt;=7.5, 10, IF(F2&gt;=6.5, 5, 0)))</f>
        <v>5</v>
      </c>
      <c r="H2" s="9" t="s">
        <v>18</v>
      </c>
      <c r="I2" s="10" t="str">
        <f>IF(H2="B2", "5", IF(H2="C1", "2", IF(H2="C2","5",IF(H2=0,0))))</f>
        <v>5</v>
      </c>
      <c r="J2" s="9" t="s">
        <v>19</v>
      </c>
      <c r="K2" s="10" t="str">
        <f t="shared" ref="K2:K3" si="2">IF(J2="Msc", "10", IF(J2="PHD", "10",IF(J2=0,0)))</f>
        <v>10</v>
      </c>
      <c r="L2" s="9">
        <v>20</v>
      </c>
      <c r="M2" s="10">
        <f t="shared" ref="M2:M3" si="3">IF(L2&lt;=20, L2, IF(L2&gt;20, 20))</f>
        <v>20</v>
      </c>
      <c r="N2" s="9">
        <v>40</v>
      </c>
      <c r="O2" s="10">
        <f t="shared" ref="O2:O3" si="4">IF(N2&lt;=40, N2, IF(N2&gt;40, 40))</f>
        <v>40</v>
      </c>
      <c r="P2" s="9"/>
      <c r="Q2" s="10">
        <f t="shared" ref="Q2:Q3" si="5">IF(P2&lt;=4, P2, IF(P2&gt;4, (P2-4)*2+4))</f>
        <v>0</v>
      </c>
      <c r="R2" s="9"/>
      <c r="S2" s="10">
        <f t="shared" ref="S2:S3" si="6">IF(R2="ΝΑΙ", "4", IF(R2="ΟΧΙ", "0",))</f>
        <v>0</v>
      </c>
      <c r="T2" s="9" t="s">
        <v>20</v>
      </c>
      <c r="U2" s="10" t="str">
        <f>IF(T2="ΝΑΙ", "2", IF(T2="ΟΧΙ", "0",))</f>
        <v>0</v>
      </c>
    </row>
    <row r="3" spans="1:21" x14ac:dyDescent="0.3">
      <c r="A3" s="6">
        <v>2</v>
      </c>
      <c r="B3" s="11" t="s">
        <v>21</v>
      </c>
      <c r="C3" s="11" t="s">
        <v>22</v>
      </c>
      <c r="D3" s="12" t="s">
        <v>23</v>
      </c>
      <c r="E3" s="8">
        <f t="shared" si="0"/>
        <v>80</v>
      </c>
      <c r="F3" s="9">
        <v>6.7</v>
      </c>
      <c r="G3" s="10">
        <f t="shared" si="1"/>
        <v>5</v>
      </c>
      <c r="H3" s="9" t="s">
        <v>18</v>
      </c>
      <c r="I3" s="10" t="str">
        <f>IF(H3="B2", "5", IF(H3="C1", "2", IF(H3="C2","5",IF(H3=0,0))))</f>
        <v>5</v>
      </c>
      <c r="J3" s="9" t="s">
        <v>19</v>
      </c>
      <c r="K3" s="10" t="str">
        <f t="shared" si="2"/>
        <v>10</v>
      </c>
      <c r="L3" s="9">
        <v>20</v>
      </c>
      <c r="M3" s="10">
        <f t="shared" si="3"/>
        <v>20</v>
      </c>
      <c r="N3" s="9">
        <v>40</v>
      </c>
      <c r="O3" s="10">
        <f t="shared" si="4"/>
        <v>40</v>
      </c>
      <c r="P3" s="9"/>
      <c r="Q3" s="10">
        <f t="shared" si="5"/>
        <v>0</v>
      </c>
      <c r="R3" s="9"/>
      <c r="S3" s="10">
        <f t="shared" si="6"/>
        <v>0</v>
      </c>
      <c r="T3" s="9" t="s">
        <v>20</v>
      </c>
      <c r="U3" s="10" t="str">
        <f>IF(T3="ΝΑΙ", "2", IF(T3="ΟΧΙ", "0",))</f>
        <v>0</v>
      </c>
    </row>
  </sheetData>
  <dataValidations count="3">
    <dataValidation type="list" allowBlank="1" showErrorMessage="1" sqref="H2:H3" xr:uid="{FFB4C7EE-65FA-4128-9B23-D33F67B59408}">
      <formula1>"B2,C1,C2,0"</formula1>
    </dataValidation>
    <dataValidation type="list" allowBlank="1" showErrorMessage="1" sqref="J2:J3" xr:uid="{C3D71AF9-0BE4-497C-A0CE-E33B21AEFB7A}">
      <formula1>"Msc,PHD,0"</formula1>
    </dataValidation>
    <dataValidation type="list" allowBlank="1" showErrorMessage="1" sqref="T2:T3 R2:R3" xr:uid="{F0D38505-1762-47B7-9D3D-72572F5B1B53}">
      <formula1>"ΝΑΙ,ΟΧΙ"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A476C-97C3-4024-A332-DB16FF177503}">
  <dimension ref="A1:U16"/>
  <sheetViews>
    <sheetView workbookViewId="0">
      <selection activeCell="H27" sqref="H27"/>
    </sheetView>
  </sheetViews>
  <sheetFormatPr defaultRowHeight="14.4" x14ac:dyDescent="0.3"/>
  <cols>
    <col min="2" max="2" width="21" customWidth="1"/>
    <col min="4" max="4" width="17.88671875" customWidth="1"/>
    <col min="10" max="10" width="14.44140625" customWidth="1"/>
    <col min="12" max="12" width="13.88671875" customWidth="1"/>
    <col min="14" max="14" width="12.44140625" customWidth="1"/>
    <col min="16" max="16" width="13.21875" customWidth="1"/>
    <col min="18" max="18" width="17.109375" customWidth="1"/>
    <col min="20" max="20" width="12.44140625" customWidth="1"/>
  </cols>
  <sheetData>
    <row r="1" spans="1:21" x14ac:dyDescent="0.3">
      <c r="A1" s="6"/>
      <c r="B1" s="11" t="s">
        <v>24</v>
      </c>
      <c r="C1" s="11"/>
      <c r="D1" s="12"/>
      <c r="E1" s="8"/>
      <c r="F1" s="9"/>
      <c r="G1" s="10"/>
      <c r="H1" s="9"/>
      <c r="I1" s="10"/>
      <c r="J1" s="9"/>
      <c r="K1" s="10"/>
      <c r="L1" s="9"/>
      <c r="M1" s="10"/>
      <c r="N1" s="9"/>
      <c r="O1" s="10"/>
      <c r="P1" s="9"/>
      <c r="Q1" s="10"/>
      <c r="R1" s="9"/>
      <c r="S1" s="10"/>
      <c r="T1" s="9"/>
      <c r="U1" s="10"/>
    </row>
    <row r="2" spans="1:21" ht="105.6" x14ac:dyDescent="0.3">
      <c r="A2" s="1" t="s">
        <v>0</v>
      </c>
      <c r="B2" s="2" t="s">
        <v>1</v>
      </c>
      <c r="C2" s="2" t="s">
        <v>2</v>
      </c>
      <c r="D2" s="2" t="s">
        <v>3</v>
      </c>
      <c r="E2" s="3" t="s">
        <v>4</v>
      </c>
      <c r="F2" s="2" t="s">
        <v>5</v>
      </c>
      <c r="G2" s="4" t="s">
        <v>6</v>
      </c>
      <c r="H2" s="2" t="s">
        <v>7</v>
      </c>
      <c r="I2" s="4" t="s">
        <v>8</v>
      </c>
      <c r="J2" s="2" t="s">
        <v>9</v>
      </c>
      <c r="K2" s="4" t="s">
        <v>8</v>
      </c>
      <c r="L2" s="2" t="s">
        <v>10</v>
      </c>
      <c r="M2" s="4" t="s">
        <v>8</v>
      </c>
      <c r="N2" s="2" t="s">
        <v>11</v>
      </c>
      <c r="O2" s="4" t="s">
        <v>8</v>
      </c>
      <c r="P2" s="2" t="s">
        <v>12</v>
      </c>
      <c r="Q2" s="4" t="s">
        <v>8</v>
      </c>
      <c r="R2" s="2" t="s">
        <v>13</v>
      </c>
      <c r="S2" s="4" t="s">
        <v>8</v>
      </c>
      <c r="T2" s="2" t="s">
        <v>14</v>
      </c>
      <c r="U2" s="5" t="s">
        <v>8</v>
      </c>
    </row>
    <row r="3" spans="1:21" x14ac:dyDescent="0.3">
      <c r="A3" s="6">
        <v>1</v>
      </c>
      <c r="B3" s="13" t="s">
        <v>25</v>
      </c>
      <c r="C3" s="13" t="s">
        <v>26</v>
      </c>
      <c r="D3" s="14" t="s">
        <v>27</v>
      </c>
      <c r="E3" s="8">
        <f>G3+I3+K3+M3+O3+Q3+S3+U3</f>
        <v>75</v>
      </c>
      <c r="F3" s="15">
        <v>8.98</v>
      </c>
      <c r="G3" s="16">
        <f>IF(F3&gt;=8.5, 15, IF(F3&gt;=7.5, 10, IF(F3&gt;=6.5, 5, 0)))</f>
        <v>15</v>
      </c>
      <c r="H3" s="15" t="s">
        <v>18</v>
      </c>
      <c r="I3" s="16" t="str">
        <f>IF(H3="B2", "5", IF(H3="C1", "2", IF(H3="C2","5",IF(H3=0,0))))</f>
        <v>5</v>
      </c>
      <c r="J3" s="15" t="s">
        <v>19</v>
      </c>
      <c r="K3" s="16" t="str">
        <f t="shared" ref="K3:K16" si="0">IF(J3="Msc", "10", IF(J3="PHD", "10",IF(J3=0,0)))</f>
        <v>10</v>
      </c>
      <c r="L3" s="15">
        <v>20</v>
      </c>
      <c r="M3" s="16">
        <f t="shared" ref="M3:M10" si="1">IF(L3&lt;=20, L3, IF(L3&gt;20, 20))</f>
        <v>20</v>
      </c>
      <c r="N3" s="15">
        <v>25</v>
      </c>
      <c r="O3" s="16">
        <f t="shared" ref="O3:O16" si="2">IF(N3&lt;=40, N3, IF(N3&gt;40, 40))</f>
        <v>25</v>
      </c>
      <c r="P3" s="15">
        <v>0</v>
      </c>
      <c r="Q3" s="16">
        <f t="shared" ref="Q3:Q16" si="3">IF(P3&lt;=4, P3, IF(P3&gt;4, (P3-4)*2+4))</f>
        <v>0</v>
      </c>
      <c r="R3" s="15" t="s">
        <v>20</v>
      </c>
      <c r="S3" s="16" t="str">
        <f t="shared" ref="S3:S16" si="4">IF(R3="ΝΑΙ", "4", IF(R3="ΟΧΙ", "0",))</f>
        <v>0</v>
      </c>
      <c r="T3" s="15" t="s">
        <v>20</v>
      </c>
      <c r="U3" s="16">
        <f>0</f>
        <v>0</v>
      </c>
    </row>
    <row r="4" spans="1:21" x14ac:dyDescent="0.3">
      <c r="A4" s="6">
        <v>2</v>
      </c>
      <c r="B4" s="7" t="s">
        <v>28</v>
      </c>
      <c r="C4" s="7" t="s">
        <v>29</v>
      </c>
      <c r="D4" s="7" t="s">
        <v>30</v>
      </c>
      <c r="E4" s="8">
        <f>G4+I4+K4+M4+O4+Q4+S4+U4</f>
        <v>74</v>
      </c>
      <c r="F4" s="9">
        <v>8.3000000000000007</v>
      </c>
      <c r="G4" s="10">
        <f>IF(F4&gt;=8.5, 15, IF(F4&gt;=7.5, 10, IF(F4&gt;=6.5, 5, 0)))</f>
        <v>10</v>
      </c>
      <c r="H4" s="9" t="s">
        <v>18</v>
      </c>
      <c r="I4" s="10" t="str">
        <f>IF(H4="B2", "5", IF(H4="C1", "5", IF(H4="C2","5",IF(H4=0,0))))</f>
        <v>5</v>
      </c>
      <c r="J4" s="9" t="s">
        <v>19</v>
      </c>
      <c r="K4" s="10" t="str">
        <f t="shared" si="0"/>
        <v>10</v>
      </c>
      <c r="L4" s="9">
        <v>20</v>
      </c>
      <c r="M4" s="10">
        <f t="shared" si="1"/>
        <v>20</v>
      </c>
      <c r="N4" s="9">
        <v>29</v>
      </c>
      <c r="O4" s="10">
        <f t="shared" si="2"/>
        <v>29</v>
      </c>
      <c r="P4" s="9">
        <v>0</v>
      </c>
      <c r="Q4" s="10">
        <f t="shared" si="3"/>
        <v>0</v>
      </c>
      <c r="R4" s="9" t="s">
        <v>20</v>
      </c>
      <c r="S4" s="10" t="str">
        <f t="shared" si="4"/>
        <v>0</v>
      </c>
      <c r="T4" s="9" t="s">
        <v>20</v>
      </c>
      <c r="U4" s="10">
        <f>V4</f>
        <v>0</v>
      </c>
    </row>
    <row r="5" spans="1:21" x14ac:dyDescent="0.3">
      <c r="A5" s="6">
        <v>3</v>
      </c>
      <c r="B5" s="7" t="s">
        <v>31</v>
      </c>
      <c r="C5" s="7" t="s">
        <v>32</v>
      </c>
      <c r="D5" s="7" t="s">
        <v>33</v>
      </c>
      <c r="E5" s="8">
        <f>G5+I5+K5+M5+O5+Q5+S5+U5</f>
        <v>74</v>
      </c>
      <c r="F5" s="9">
        <v>9.31</v>
      </c>
      <c r="G5" s="10">
        <f>IF(F5&gt;=8.5, 15, IF(F5&gt;=7.5, 10, IF(F5&gt;=6.5, 5, 0)))</f>
        <v>15</v>
      </c>
      <c r="H5" s="9" t="s">
        <v>18</v>
      </c>
      <c r="I5" s="10" t="str">
        <f>IF(H5="B2", "5", IF(H5="C1", "5", IF(H5="C2","5",IF(H5=0,0))))</f>
        <v>5</v>
      </c>
      <c r="J5" s="9" t="s">
        <v>19</v>
      </c>
      <c r="K5" s="10" t="str">
        <f t="shared" si="0"/>
        <v>10</v>
      </c>
      <c r="L5" s="9">
        <v>20</v>
      </c>
      <c r="M5" s="10">
        <f t="shared" si="1"/>
        <v>20</v>
      </c>
      <c r="N5" s="9">
        <v>24</v>
      </c>
      <c r="O5" s="10">
        <f t="shared" si="2"/>
        <v>24</v>
      </c>
      <c r="P5" s="9">
        <v>0</v>
      </c>
      <c r="Q5" s="10">
        <f t="shared" si="3"/>
        <v>0</v>
      </c>
      <c r="R5" s="9" t="s">
        <v>20</v>
      </c>
      <c r="S5" s="17" t="str">
        <f t="shared" si="4"/>
        <v>0</v>
      </c>
      <c r="T5" s="9" t="s">
        <v>20</v>
      </c>
      <c r="U5" s="10">
        <f>V5</f>
        <v>0</v>
      </c>
    </row>
    <row r="6" spans="1:21" x14ac:dyDescent="0.3">
      <c r="A6" s="6">
        <v>4</v>
      </c>
      <c r="B6" s="7" t="s">
        <v>34</v>
      </c>
      <c r="C6" s="7" t="s">
        <v>16</v>
      </c>
      <c r="D6" s="7" t="s">
        <v>35</v>
      </c>
      <c r="E6" s="8">
        <f>G6+I6+K6+M6+O6+Q6+S6+U6</f>
        <v>73</v>
      </c>
      <c r="F6" s="9">
        <v>8.18</v>
      </c>
      <c r="G6" s="10">
        <f>IF(F6&gt;=8.5, 15, IF(F6&gt;=7.5, 10, IF(F6&gt;=6.5, 5, 0)))</f>
        <v>10</v>
      </c>
      <c r="H6" s="9" t="s">
        <v>18</v>
      </c>
      <c r="I6" s="10" t="str">
        <f>IF(H6="B2", "5", IF(H6="C1", "5", IF(H6="C2","5",IF(H6=0,0))))</f>
        <v>5</v>
      </c>
      <c r="J6" s="9" t="s">
        <v>19</v>
      </c>
      <c r="K6" s="10" t="str">
        <f t="shared" si="0"/>
        <v>10</v>
      </c>
      <c r="L6" s="9">
        <v>20</v>
      </c>
      <c r="M6" s="10">
        <f t="shared" si="1"/>
        <v>20</v>
      </c>
      <c r="N6" s="9">
        <v>28</v>
      </c>
      <c r="O6" s="10">
        <f t="shared" si="2"/>
        <v>28</v>
      </c>
      <c r="P6" s="9">
        <v>0</v>
      </c>
      <c r="Q6" s="10">
        <f t="shared" si="3"/>
        <v>0</v>
      </c>
      <c r="R6" s="9" t="s">
        <v>20</v>
      </c>
      <c r="S6" s="17" t="str">
        <f t="shared" si="4"/>
        <v>0</v>
      </c>
      <c r="T6" s="9" t="s">
        <v>20</v>
      </c>
      <c r="U6" s="10">
        <f>V6</f>
        <v>0</v>
      </c>
    </row>
    <row r="7" spans="1:21" x14ac:dyDescent="0.3">
      <c r="A7" s="6">
        <v>5</v>
      </c>
      <c r="B7" s="7" t="s">
        <v>36</v>
      </c>
      <c r="C7" s="7" t="s">
        <v>37</v>
      </c>
      <c r="D7" s="7" t="s">
        <v>38</v>
      </c>
      <c r="E7" s="8">
        <f>G7+I7+K7+M7+O7+Q7+S7+U7</f>
        <v>72</v>
      </c>
      <c r="F7" s="9">
        <v>6.72</v>
      </c>
      <c r="G7" s="10">
        <f>IF(F7&gt;=8.5, 15, IF(F7&gt;=7.5, 10, IF(F7&gt;=6.5, 5, 0)))</f>
        <v>5</v>
      </c>
      <c r="H7" s="9" t="s">
        <v>18</v>
      </c>
      <c r="I7" s="10" t="str">
        <f>IF(H7="B2", "5", IF(H7="C1", "2", IF(H7="C2","5",IF(H7=0,0))))</f>
        <v>5</v>
      </c>
      <c r="J7" s="9" t="s">
        <v>19</v>
      </c>
      <c r="K7" s="10" t="str">
        <f t="shared" si="0"/>
        <v>10</v>
      </c>
      <c r="L7" s="9">
        <v>20</v>
      </c>
      <c r="M7" s="10">
        <f t="shared" si="1"/>
        <v>20</v>
      </c>
      <c r="N7" s="9">
        <v>32</v>
      </c>
      <c r="O7" s="10">
        <f t="shared" si="2"/>
        <v>32</v>
      </c>
      <c r="P7" s="9">
        <v>0</v>
      </c>
      <c r="Q7" s="10">
        <f t="shared" si="3"/>
        <v>0</v>
      </c>
      <c r="R7" s="9" t="s">
        <v>20</v>
      </c>
      <c r="S7" s="17" t="str">
        <f t="shared" si="4"/>
        <v>0</v>
      </c>
      <c r="T7" s="9" t="s">
        <v>20</v>
      </c>
      <c r="U7" s="10" t="str">
        <f>IF(T7="ΝΑΙ", "2", IF(T7="ΟΧΙ", "0",))</f>
        <v>0</v>
      </c>
    </row>
    <row r="8" spans="1:21" x14ac:dyDescent="0.3">
      <c r="A8" s="6">
        <v>6</v>
      </c>
      <c r="B8" s="7" t="s">
        <v>39</v>
      </c>
      <c r="C8" s="7" t="s">
        <v>29</v>
      </c>
      <c r="D8" s="7" t="s">
        <v>40</v>
      </c>
      <c r="E8" s="8">
        <v>70</v>
      </c>
      <c r="F8" s="9">
        <v>6.29</v>
      </c>
      <c r="G8" s="10">
        <f>IF(F8&gt;=G9, G78, IF(F8&gt;=7.5, 10, IF(F8&gt;=6.5, 5, 0)))</f>
        <v>0</v>
      </c>
      <c r="H8" s="9" t="s">
        <v>18</v>
      </c>
      <c r="I8" s="10" t="str">
        <f>IF(H8="B2", "5", IF(H8="C1", "2", IF(H8="C2","5",IF(H8=0,0))))</f>
        <v>5</v>
      </c>
      <c r="J8" s="9" t="s">
        <v>19</v>
      </c>
      <c r="K8" s="10" t="str">
        <f t="shared" si="0"/>
        <v>10</v>
      </c>
      <c r="L8" s="9">
        <v>20</v>
      </c>
      <c r="M8" s="10">
        <f t="shared" si="1"/>
        <v>20</v>
      </c>
      <c r="N8" s="9">
        <v>35</v>
      </c>
      <c r="O8" s="10">
        <f t="shared" si="2"/>
        <v>35</v>
      </c>
      <c r="P8" s="9">
        <v>0</v>
      </c>
      <c r="Q8" s="10">
        <f t="shared" si="3"/>
        <v>0</v>
      </c>
      <c r="R8" s="9" t="s">
        <v>20</v>
      </c>
      <c r="S8" s="10" t="str">
        <f t="shared" si="4"/>
        <v>0</v>
      </c>
      <c r="T8" s="9" t="s">
        <v>20</v>
      </c>
      <c r="U8" s="10" cm="1">
        <f t="array" aca="1" ref="U8" ca="1">F8:U121</f>
        <v>0</v>
      </c>
    </row>
    <row r="9" spans="1:21" x14ac:dyDescent="0.3">
      <c r="A9" s="6">
        <v>7</v>
      </c>
      <c r="B9" s="7" t="s">
        <v>41</v>
      </c>
      <c r="C9" s="7" t="s">
        <v>42</v>
      </c>
      <c r="D9" s="7" t="s">
        <v>43</v>
      </c>
      <c r="E9" s="8">
        <f t="shared" ref="E9:E16" si="5">G9+I9+K9+M9+O9+Q9+S9+U9</f>
        <v>66</v>
      </c>
      <c r="F9" s="9">
        <v>6.96</v>
      </c>
      <c r="G9" s="10">
        <f>IF(F9&gt;=8.5, 15, IF(F9&gt;=7.5, 10, IF(F9&gt;=6.5, 5, 0)))</f>
        <v>5</v>
      </c>
      <c r="H9" s="9" t="s">
        <v>18</v>
      </c>
      <c r="I9" s="10" t="str">
        <f>IF(H9="B2", "5", IF(H9="C1", "5", IF(H9="C2","5",IF(H9=0,0))))</f>
        <v>5</v>
      </c>
      <c r="J9" s="9" t="s">
        <v>19</v>
      </c>
      <c r="K9" s="10" t="str">
        <f t="shared" si="0"/>
        <v>10</v>
      </c>
      <c r="L9" s="9">
        <v>20</v>
      </c>
      <c r="M9" s="10">
        <f t="shared" si="1"/>
        <v>20</v>
      </c>
      <c r="N9" s="9">
        <v>24</v>
      </c>
      <c r="O9" s="10">
        <f t="shared" si="2"/>
        <v>24</v>
      </c>
      <c r="P9" s="9">
        <v>0</v>
      </c>
      <c r="Q9" s="10">
        <f t="shared" si="3"/>
        <v>0</v>
      </c>
      <c r="R9" s="9" t="s">
        <v>20</v>
      </c>
      <c r="S9" s="17" t="str">
        <f t="shared" si="4"/>
        <v>0</v>
      </c>
      <c r="T9" s="9" t="s">
        <v>44</v>
      </c>
      <c r="U9" s="10" t="str">
        <f>IF(T9="ΝΑΙ", "2", IF(T9="ΟΧΙ", "0",))</f>
        <v>2</v>
      </c>
    </row>
    <row r="10" spans="1:21" x14ac:dyDescent="0.3">
      <c r="A10" s="6">
        <v>8</v>
      </c>
      <c r="B10" s="7" t="s">
        <v>45</v>
      </c>
      <c r="C10" s="7" t="s">
        <v>46</v>
      </c>
      <c r="D10" s="7" t="s">
        <v>47</v>
      </c>
      <c r="E10" s="8">
        <f t="shared" si="5"/>
        <v>65</v>
      </c>
      <c r="F10" s="9">
        <v>8.86</v>
      </c>
      <c r="G10" s="10">
        <f>IF(F10&gt;=8.5, 15, IF(F10&gt;=7.5, 10, IF(F10&gt;=6.5, 5, 0)))</f>
        <v>15</v>
      </c>
      <c r="H10" s="9">
        <v>0</v>
      </c>
      <c r="I10" s="10">
        <f>IF(H10="B2", "5", IF(H10="C1", "5", IF(H10="C2","5",IF(H10=0,0))))</f>
        <v>0</v>
      </c>
      <c r="J10" s="9">
        <v>0</v>
      </c>
      <c r="K10" s="10">
        <f t="shared" si="0"/>
        <v>0</v>
      </c>
      <c r="L10" s="9">
        <v>20</v>
      </c>
      <c r="M10" s="10">
        <f t="shared" si="1"/>
        <v>20</v>
      </c>
      <c r="N10" s="9">
        <v>28</v>
      </c>
      <c r="O10" s="10">
        <f t="shared" si="2"/>
        <v>28</v>
      </c>
      <c r="P10" s="9">
        <v>2</v>
      </c>
      <c r="Q10" s="10">
        <f t="shared" si="3"/>
        <v>2</v>
      </c>
      <c r="R10" s="9" t="s">
        <v>20</v>
      </c>
      <c r="S10" s="10" t="str">
        <f t="shared" si="4"/>
        <v>0</v>
      </c>
      <c r="T10" s="9" t="s">
        <v>20</v>
      </c>
      <c r="U10" s="10">
        <f>V10</f>
        <v>0</v>
      </c>
    </row>
    <row r="11" spans="1:21" x14ac:dyDescent="0.3">
      <c r="A11" s="6">
        <v>9</v>
      </c>
      <c r="B11" s="11" t="s">
        <v>48</v>
      </c>
      <c r="C11" s="11" t="s">
        <v>16</v>
      </c>
      <c r="D11" s="12" t="s">
        <v>49</v>
      </c>
      <c r="E11" s="8">
        <f t="shared" si="5"/>
        <v>64</v>
      </c>
      <c r="F11" s="9">
        <v>6.83</v>
      </c>
      <c r="G11" s="10">
        <f>IF(F11&gt;=8.5, 15, IF(F11&gt;=7.5, 10, IF(F11&gt;=6.5, 5, 0)))</f>
        <v>5</v>
      </c>
      <c r="H11" s="9" t="s">
        <v>18</v>
      </c>
      <c r="I11" s="10" t="str">
        <f>IF(H11="B2", "5", IF(H11="C1", "2", IF(H11="C2","5",IF(H11=0,0))))</f>
        <v>5</v>
      </c>
      <c r="J11" s="9" t="s">
        <v>19</v>
      </c>
      <c r="K11" s="10" t="str">
        <f t="shared" si="0"/>
        <v>10</v>
      </c>
      <c r="L11" s="9">
        <v>20</v>
      </c>
      <c r="M11" s="10">
        <f>IF(L11&lt;=30, L11, IF(L11&gt;30, 30))</f>
        <v>20</v>
      </c>
      <c r="N11" s="9">
        <v>24</v>
      </c>
      <c r="O11" s="10">
        <f t="shared" si="2"/>
        <v>24</v>
      </c>
      <c r="P11" s="9">
        <v>0</v>
      </c>
      <c r="Q11" s="10">
        <f t="shared" si="3"/>
        <v>0</v>
      </c>
      <c r="R11" s="9" t="s">
        <v>20</v>
      </c>
      <c r="S11" s="17" t="str">
        <f t="shared" si="4"/>
        <v>0</v>
      </c>
      <c r="T11" s="9" t="s">
        <v>20</v>
      </c>
      <c r="U11" s="10" t="str">
        <f>IF(T11="ΝΑΙ", "2", IF(T11="ΟΧΙ", "0",))</f>
        <v>0</v>
      </c>
    </row>
    <row r="12" spans="1:21" x14ac:dyDescent="0.3">
      <c r="A12" s="6">
        <v>10</v>
      </c>
      <c r="B12" s="11" t="s">
        <v>50</v>
      </c>
      <c r="C12" s="18" t="s">
        <v>46</v>
      </c>
      <c r="D12" s="11" t="s">
        <v>51</v>
      </c>
      <c r="E12" s="8">
        <f t="shared" si="5"/>
        <v>64</v>
      </c>
      <c r="F12" s="9">
        <v>7.08</v>
      </c>
      <c r="G12" s="10">
        <f>IF(F12&gt;=8.5, 15, IF(F12&gt;=7.5, 10, IF(F12&gt;=6.5, 5, 0)))</f>
        <v>5</v>
      </c>
      <c r="H12" s="9" t="s">
        <v>18</v>
      </c>
      <c r="I12" s="10" t="str">
        <f>IF(H12="B2", "5", IF(H12="C1", "5", IF(H12="C2","5",IF(H12=0,0))))</f>
        <v>5</v>
      </c>
      <c r="J12" s="9" t="s">
        <v>19</v>
      </c>
      <c r="K12" s="10" t="str">
        <f t="shared" si="0"/>
        <v>10</v>
      </c>
      <c r="L12" s="9">
        <v>20</v>
      </c>
      <c r="M12" s="10">
        <f>IF(L12&lt;=20, L12, IF(L12&gt;20, 20))</f>
        <v>20</v>
      </c>
      <c r="N12" s="9">
        <v>24</v>
      </c>
      <c r="O12" s="10">
        <f t="shared" si="2"/>
        <v>24</v>
      </c>
      <c r="P12" s="9">
        <v>0</v>
      </c>
      <c r="Q12" s="10">
        <f t="shared" si="3"/>
        <v>0</v>
      </c>
      <c r="R12" s="9" t="s">
        <v>20</v>
      </c>
      <c r="S12" s="10" t="str">
        <f t="shared" si="4"/>
        <v>0</v>
      </c>
      <c r="T12" s="9" t="s">
        <v>20</v>
      </c>
      <c r="U12" s="10">
        <f>V12</f>
        <v>0</v>
      </c>
    </row>
    <row r="13" spans="1:21" x14ac:dyDescent="0.3">
      <c r="A13" s="6">
        <v>11</v>
      </c>
      <c r="B13" s="7" t="s">
        <v>52</v>
      </c>
      <c r="C13" s="7" t="s">
        <v>53</v>
      </c>
      <c r="D13" s="7" t="s">
        <v>54</v>
      </c>
      <c r="E13" s="8">
        <f t="shared" si="5"/>
        <v>60</v>
      </c>
      <c r="F13" s="9">
        <v>0</v>
      </c>
      <c r="G13" s="10">
        <f>IF(F13&gt;=G22, G83, IF(F13&gt;=7.5, 10, IF(F13&gt;=6.5, 5, 0)))</f>
        <v>0</v>
      </c>
      <c r="H13" s="9">
        <v>0</v>
      </c>
      <c r="I13" s="10">
        <f>IF(H13="B2", "5", IF(H13="C1", "2", IF(H13="C2","5",IF(H13=0,0))))</f>
        <v>0</v>
      </c>
      <c r="J13" s="9">
        <v>0</v>
      </c>
      <c r="K13" s="10">
        <f t="shared" si="0"/>
        <v>0</v>
      </c>
      <c r="L13" s="9">
        <v>20</v>
      </c>
      <c r="M13" s="10">
        <f>IF(L13&lt;=20, L13, IF(L13&gt;20, 20))</f>
        <v>20</v>
      </c>
      <c r="N13" s="9">
        <v>40</v>
      </c>
      <c r="O13" s="10">
        <f t="shared" si="2"/>
        <v>40</v>
      </c>
      <c r="P13" s="9">
        <v>0</v>
      </c>
      <c r="Q13" s="19">
        <f t="shared" si="3"/>
        <v>0</v>
      </c>
      <c r="R13" s="9" t="s">
        <v>20</v>
      </c>
      <c r="S13" s="10" t="str">
        <f t="shared" si="4"/>
        <v>0</v>
      </c>
      <c r="T13" s="9" t="s">
        <v>20</v>
      </c>
      <c r="U13" s="10">
        <v>0</v>
      </c>
    </row>
    <row r="14" spans="1:21" x14ac:dyDescent="0.3">
      <c r="A14" s="6">
        <v>12</v>
      </c>
      <c r="B14" s="7" t="s">
        <v>55</v>
      </c>
      <c r="C14" s="7" t="s">
        <v>53</v>
      </c>
      <c r="D14" s="7" t="s">
        <v>56</v>
      </c>
      <c r="E14" s="8">
        <f t="shared" si="5"/>
        <v>55</v>
      </c>
      <c r="F14" s="9">
        <v>5.07</v>
      </c>
      <c r="G14" s="10">
        <f>IF(F14&gt;=8.5, 15, IF(F14&gt;=7.5, 10, IF(F14&gt;=6.5, 5, 0)))</f>
        <v>0</v>
      </c>
      <c r="H14" s="9" t="s">
        <v>18</v>
      </c>
      <c r="I14" s="10" t="str">
        <f>IF(H14="B2", "5", IF(H14="C1", "5", IF(H14="C2","5",IF(H14=0,0))))</f>
        <v>5</v>
      </c>
      <c r="J14" s="9">
        <v>0</v>
      </c>
      <c r="K14" s="10">
        <f t="shared" si="0"/>
        <v>0</v>
      </c>
      <c r="L14" s="9">
        <v>20</v>
      </c>
      <c r="M14" s="10">
        <f>IF(L14&lt;=20, L14, IF(L14&gt;20, 20))</f>
        <v>20</v>
      </c>
      <c r="N14" s="9">
        <v>28</v>
      </c>
      <c r="O14" s="10">
        <f t="shared" si="2"/>
        <v>28</v>
      </c>
      <c r="P14" s="9">
        <v>0</v>
      </c>
      <c r="Q14" s="10">
        <f t="shared" si="3"/>
        <v>0</v>
      </c>
      <c r="R14" s="9" t="s">
        <v>20</v>
      </c>
      <c r="S14" s="17" t="str">
        <f t="shared" si="4"/>
        <v>0</v>
      </c>
      <c r="T14" s="9" t="s">
        <v>44</v>
      </c>
      <c r="U14" s="10" t="str">
        <f>IF(T14="ΝΑΙ", "2", IF(T14="ΟΧΙ", "0",))</f>
        <v>2</v>
      </c>
    </row>
    <row r="15" spans="1:21" x14ac:dyDescent="0.3">
      <c r="A15" s="6">
        <v>13</v>
      </c>
      <c r="B15" s="7" t="s">
        <v>57</v>
      </c>
      <c r="C15" s="7" t="s">
        <v>16</v>
      </c>
      <c r="D15" s="7" t="s">
        <v>58</v>
      </c>
      <c r="E15" s="8">
        <f t="shared" si="5"/>
        <v>52</v>
      </c>
      <c r="F15" s="9">
        <v>7.48</v>
      </c>
      <c r="G15" s="10">
        <f>IF(F15&gt;=8.5, 15, IF(F15&gt;=7.5, 10, IF(F15&gt;=6.5, 5, 0)))</f>
        <v>5</v>
      </c>
      <c r="H15" s="9" t="s">
        <v>18</v>
      </c>
      <c r="I15" s="10" t="str">
        <f>IF(H15="B2", "5", IF(H15="C1", "5", IF(H15="C2","5",IF(H15=0,0))))</f>
        <v>5</v>
      </c>
      <c r="J15" s="9" t="s">
        <v>19</v>
      </c>
      <c r="K15" s="10" t="str">
        <f t="shared" si="0"/>
        <v>10</v>
      </c>
      <c r="L15" s="9">
        <v>3</v>
      </c>
      <c r="M15" s="10">
        <f>IF(L15&lt;=20, L15, IF(L15&gt;20, 20))</f>
        <v>3</v>
      </c>
      <c r="N15" s="9">
        <v>29</v>
      </c>
      <c r="O15" s="20">
        <f t="shared" si="2"/>
        <v>29</v>
      </c>
      <c r="P15" s="9">
        <v>0</v>
      </c>
      <c r="Q15" s="10">
        <f t="shared" si="3"/>
        <v>0</v>
      </c>
      <c r="R15" s="9" t="s">
        <v>20</v>
      </c>
      <c r="S15" s="10" t="str">
        <f t="shared" si="4"/>
        <v>0</v>
      </c>
      <c r="T15" s="9" t="s">
        <v>20</v>
      </c>
      <c r="U15" s="10">
        <f>V15</f>
        <v>0</v>
      </c>
    </row>
    <row r="16" spans="1:21" x14ac:dyDescent="0.3">
      <c r="A16" s="6">
        <v>14</v>
      </c>
      <c r="B16" s="7" t="s">
        <v>59</v>
      </c>
      <c r="C16" s="7" t="s">
        <v>32</v>
      </c>
      <c r="D16" s="7" t="s">
        <v>60</v>
      </c>
      <c r="E16" s="8">
        <f t="shared" si="5"/>
        <v>45</v>
      </c>
      <c r="F16" s="9">
        <v>6.04</v>
      </c>
      <c r="G16" s="10">
        <f>IF(F16&gt;=8.5, 15, IF(F16&gt;=7.5, 10, IF(F16&gt;=6.5, 5, 0)))</f>
        <v>0</v>
      </c>
      <c r="H16" s="9" t="s">
        <v>18</v>
      </c>
      <c r="I16" s="10" t="str">
        <f>IF(H16="B2", "5", IF(H16="C1", "5", IF(H16="C2","5",IF(H16=0,0))))</f>
        <v>5</v>
      </c>
      <c r="J16" s="9">
        <v>0</v>
      </c>
      <c r="K16" s="10">
        <f t="shared" si="0"/>
        <v>0</v>
      </c>
      <c r="L16" s="9">
        <v>20</v>
      </c>
      <c r="M16" s="10">
        <f>IF(L16&lt;=20, L16, IF(L16&gt;20, 20))</f>
        <v>20</v>
      </c>
      <c r="N16" s="9">
        <v>20</v>
      </c>
      <c r="O16" s="10">
        <f t="shared" si="2"/>
        <v>20</v>
      </c>
      <c r="P16" s="9">
        <v>0</v>
      </c>
      <c r="Q16" s="10">
        <f t="shared" si="3"/>
        <v>0</v>
      </c>
      <c r="R16" s="9" t="s">
        <v>20</v>
      </c>
      <c r="S16" s="17" t="str">
        <f t="shared" si="4"/>
        <v>0</v>
      </c>
      <c r="T16" s="9" t="s">
        <v>20</v>
      </c>
      <c r="U16" s="10">
        <f>V16</f>
        <v>0</v>
      </c>
    </row>
  </sheetData>
  <dataValidations count="3">
    <dataValidation type="list" allowBlank="1" showErrorMessage="1" sqref="H1 H3:H16" xr:uid="{58007BD7-9D75-46EE-91EA-3D744FBC6C83}">
      <formula1>"B2,C1,C2,0"</formula1>
    </dataValidation>
    <dataValidation type="list" allowBlank="1" showErrorMessage="1" sqref="J1 J3:J16" xr:uid="{F13B1AB5-EDDF-4BE1-B7EB-0D2B244F6899}">
      <formula1>"Msc,PHD,0"</formula1>
    </dataValidation>
    <dataValidation type="list" allowBlank="1" showErrorMessage="1" sqref="T3:T16 T1 R1 R3:R16" xr:uid="{2F6E5797-4B7D-4D54-B151-78B4351263EA}">
      <formula1>"ΝΑΙ,ΟΧΙ"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6D71D-772B-457E-A80E-CE6444A662AF}">
  <dimension ref="A1:C14"/>
  <sheetViews>
    <sheetView tabSelected="1" workbookViewId="0">
      <selection sqref="A1:C14"/>
    </sheetView>
  </sheetViews>
  <sheetFormatPr defaultRowHeight="14.4" x14ac:dyDescent="0.3"/>
  <cols>
    <col min="2" max="2" width="20.5546875" customWidth="1"/>
    <col min="3" max="3" width="29.109375" customWidth="1"/>
  </cols>
  <sheetData>
    <row r="1" spans="1:3" ht="62.4" x14ac:dyDescent="0.3">
      <c r="A1" s="21"/>
      <c r="B1" s="22" t="s">
        <v>61</v>
      </c>
      <c r="C1" s="23" t="s">
        <v>62</v>
      </c>
    </row>
    <row r="2" spans="1:3" ht="26.4" x14ac:dyDescent="0.3">
      <c r="A2" s="24" t="s">
        <v>0</v>
      </c>
      <c r="B2" s="24" t="s">
        <v>63</v>
      </c>
      <c r="C2" s="25"/>
    </row>
    <row r="3" spans="1:3" ht="172.2" x14ac:dyDescent="0.3">
      <c r="A3" s="26">
        <v>1</v>
      </c>
      <c r="B3" s="27" t="s">
        <v>64</v>
      </c>
      <c r="C3" s="28" t="s">
        <v>65</v>
      </c>
    </row>
    <row r="4" spans="1:3" ht="330.6" x14ac:dyDescent="0.3">
      <c r="A4" s="29">
        <v>2</v>
      </c>
      <c r="B4" s="30" t="s">
        <v>66</v>
      </c>
      <c r="C4" s="31" t="s">
        <v>67</v>
      </c>
    </row>
    <row r="5" spans="1:3" ht="93" x14ac:dyDescent="0.3">
      <c r="A5" s="29">
        <v>3</v>
      </c>
      <c r="B5" s="30" t="s">
        <v>68</v>
      </c>
      <c r="C5" s="31" t="s">
        <v>69</v>
      </c>
    </row>
    <row r="6" spans="1:3" ht="172.2" x14ac:dyDescent="0.3">
      <c r="A6" s="32">
        <v>4</v>
      </c>
      <c r="B6" s="27" t="s">
        <v>70</v>
      </c>
      <c r="C6" s="31" t="s">
        <v>65</v>
      </c>
    </row>
    <row r="7" spans="1:3" ht="264.60000000000002" x14ac:dyDescent="0.3">
      <c r="A7" s="32">
        <v>5</v>
      </c>
      <c r="B7" s="27" t="s">
        <v>71</v>
      </c>
      <c r="C7" s="31" t="s">
        <v>72</v>
      </c>
    </row>
    <row r="8" spans="1:3" ht="79.8" x14ac:dyDescent="0.3">
      <c r="A8" s="32">
        <v>6</v>
      </c>
      <c r="B8" s="27" t="s">
        <v>73</v>
      </c>
      <c r="C8" s="31" t="s">
        <v>74</v>
      </c>
    </row>
    <row r="9" spans="1:3" ht="79.8" x14ac:dyDescent="0.3">
      <c r="A9" s="32">
        <v>7</v>
      </c>
      <c r="B9" s="33" t="s">
        <v>75</v>
      </c>
      <c r="C9" s="31" t="s">
        <v>74</v>
      </c>
    </row>
    <row r="10" spans="1:3" ht="79.8" x14ac:dyDescent="0.3">
      <c r="A10" s="32">
        <v>8</v>
      </c>
      <c r="B10" s="33" t="s">
        <v>76</v>
      </c>
      <c r="C10" s="31" t="s">
        <v>74</v>
      </c>
    </row>
    <row r="11" spans="1:3" ht="79.8" x14ac:dyDescent="0.3">
      <c r="A11" s="32">
        <v>9</v>
      </c>
      <c r="B11" s="33" t="s">
        <v>77</v>
      </c>
      <c r="C11" s="31" t="s">
        <v>74</v>
      </c>
    </row>
    <row r="12" spans="1:3" ht="79.8" x14ac:dyDescent="0.3">
      <c r="A12" s="32">
        <v>10</v>
      </c>
      <c r="B12" s="33" t="s">
        <v>78</v>
      </c>
      <c r="C12" s="31" t="s">
        <v>74</v>
      </c>
    </row>
    <row r="13" spans="1:3" ht="79.8" x14ac:dyDescent="0.3">
      <c r="A13" s="32">
        <v>11</v>
      </c>
      <c r="B13" s="34" t="s">
        <v>79</v>
      </c>
      <c r="C13" s="31" t="s">
        <v>74</v>
      </c>
    </row>
    <row r="14" spans="1:3" ht="79.8" x14ac:dyDescent="0.3">
      <c r="A14" s="32">
        <v>12</v>
      </c>
      <c r="B14" s="34" t="s">
        <v>80</v>
      </c>
      <c r="C14" s="31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ΠΕ ΦΑΡΜΑΚΕΥΤΙΚΗΣ ΕΠΙΤΥΧΟΝΤΕΣ </vt:lpstr>
      <vt:lpstr>ΠΕ ΦΑΡΜΑΚΕΥΤΙΚΗΣ ΕΠΙΛΑΧΟΝΤΕΣ </vt:lpstr>
      <vt:lpstr>ΠΕ ΦΑΡΜΑΚΕΥΤΙΚΗΣ ΑΠΟΡΡΙΠΤΕΟΙ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Ioanna Theodoropoulou</dc:creator>
  <cp:lastModifiedBy>Ioanna Theodoropoulou</cp:lastModifiedBy>
  <dcterms:created xsi:type="dcterms:W3CDTF">2025-11-24T10:07:30Z</dcterms:created>
  <dcterms:modified xsi:type="dcterms:W3CDTF">2025-11-24T10:12:21Z</dcterms:modified>
</cp:coreProperties>
</file>