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"/>
    </mc:Choice>
  </mc:AlternateContent>
  <xr:revisionPtr revIDLastSave="0" documentId="8_{7C739813-1297-4C43-A1D4-234C2D19F4BA}" xr6:coauthVersionLast="47" xr6:coauthVersionMax="47" xr10:uidLastSave="{00000000-0000-0000-0000-000000000000}"/>
  <bookViews>
    <workbookView xWindow="-108" yWindow="-108" windowWidth="23256" windowHeight="12576" activeTab="1" xr2:uid="{EE9A405C-5991-4300-8D93-A6DC97C13D4B}"/>
  </bookViews>
  <sheets>
    <sheet name="ΠΕ ΦΑΡΜΑΚΟΠΟΙΟΙ ΕΠΙΤΥΧΟΝΤΕΣ " sheetId="1" r:id="rId1"/>
    <sheet name="ΠΕ ΦΑΡΜΑΚΟΠΟΙΟΙ ΕΠΙΛΑΧΟΝΤΕΣ" sheetId="2" r:id="rId2"/>
    <sheet name="ΠΕ ΦΑΡΜΑΚΟΠΟΙΟΙ ΑΠΟΡΡΙΠΤΕΟΙ " sheetId="4" r:id="rId3"/>
    <sheet name="ΠΕ ΜΗΧΑΝΟΛΟΓΩΝ ΜΗΧΑΝΙΚΩΝ ΕΠΙΤΥΧ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6" i="2" l="1"/>
  <c r="U6" i="2"/>
  <c r="S6" i="2"/>
  <c r="Q6" i="2"/>
  <c r="O6" i="2"/>
  <c r="M6" i="2"/>
  <c r="K6" i="2"/>
  <c r="I6" i="2"/>
  <c r="E6" i="2" s="1"/>
  <c r="G6" i="2"/>
  <c r="W5" i="2"/>
  <c r="U5" i="2"/>
  <c r="S5" i="2"/>
  <c r="Q5" i="2"/>
  <c r="O5" i="2"/>
  <c r="M5" i="2"/>
  <c r="K5" i="2"/>
  <c r="I5" i="2"/>
  <c r="G5" i="2"/>
  <c r="E5" i="2"/>
  <c r="W4" i="2"/>
  <c r="U4" i="2"/>
  <c r="S4" i="2"/>
  <c r="Q4" i="2"/>
  <c r="O4" i="2"/>
  <c r="M4" i="2"/>
  <c r="K4" i="2"/>
  <c r="I4" i="2"/>
  <c r="E4" i="2" s="1"/>
  <c r="G4" i="2"/>
  <c r="W3" i="2"/>
  <c r="U3" i="2"/>
  <c r="E3" i="2" s="1"/>
  <c r="S3" i="2"/>
  <c r="Q3" i="2"/>
  <c r="O3" i="2"/>
  <c r="M3" i="2"/>
  <c r="K3" i="2"/>
  <c r="I3" i="2"/>
  <c r="G3" i="2"/>
  <c r="W3" i="1"/>
  <c r="U3" i="1"/>
  <c r="S3" i="1"/>
  <c r="Q3" i="1"/>
  <c r="O3" i="1"/>
  <c r="M3" i="1"/>
  <c r="K3" i="1"/>
  <c r="E3" i="1" s="1"/>
  <c r="I3" i="1"/>
  <c r="G3" i="1"/>
  <c r="V2" i="5"/>
  <c r="T2" i="5"/>
  <c r="R2" i="5"/>
  <c r="P2" i="5"/>
  <c r="N2" i="5"/>
  <c r="L2" i="5"/>
  <c r="J2" i="5"/>
  <c r="H2" i="5"/>
  <c r="F2" i="5"/>
  <c r="D2" i="5" s="1"/>
</calcChain>
</file>

<file path=xl/sharedStrings.xml><?xml version="1.0" encoding="utf-8"?>
<sst xmlns="http://schemas.openxmlformats.org/spreadsheetml/2006/main" count="113" uniqueCount="49">
  <si>
    <t>ΟΝΟΜΑΤΕΠΩΝΥΜΟ</t>
  </si>
  <si>
    <t>ONOMA ΠΑΤΡΟΣ</t>
  </si>
  <si>
    <t>ΑΡΙΘΜΟΣ ΠΡΩΤΟΚΟΛΛΟΥ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</si>
  <si>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</si>
  <si>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</si>
  <si>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</si>
  <si>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</si>
  <si>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</si>
  <si>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</si>
  <si>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</si>
  <si>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</si>
  <si>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</si>
  <si>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</si>
  <si>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</si>
  <si>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</si>
  <si>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Τ... Λ... </t>
  </si>
  <si>
    <t>Γ…</t>
  </si>
  <si>
    <t>8057/22.12.2025</t>
  </si>
  <si>
    <t>B2</t>
  </si>
  <si>
    <t>Msc</t>
  </si>
  <si>
    <t>ΑΜΕΑ &lt; 50%</t>
  </si>
  <si>
    <t>ΟΧΙ</t>
  </si>
  <si>
    <t xml:space="preserve">ΌΧΙ </t>
  </si>
  <si>
    <t xml:space="preserve">ΑΠΟΡΡΙΠΤΕΟΙ </t>
  </si>
  <si>
    <t>ΑΡ.ΠΡΩΤ.</t>
  </si>
  <si>
    <t xml:space="preserve">ΑΙΤΙΟΛΟΓΙΑ ΑΠΟΡΡΙΨΗΣ </t>
  </si>
  <si>
    <t>194/13.01.2026</t>
  </si>
  <si>
    <t xml:space="preserve">ΔΕΝ ΠΡΟΣΗΛΘΕ ΣΤΗ ΣΥΝΕΝΤΕΥΞΗ </t>
  </si>
  <si>
    <t xml:space="preserve">ΕΠΙΤΥΧΟΝΤΕΣ </t>
  </si>
  <si>
    <t>αα</t>
  </si>
  <si>
    <t xml:space="preserve">ΟΝΟΜΑ ΠΑΤΡΟΣ </t>
  </si>
  <si>
    <t>Α... Ο…</t>
  </si>
  <si>
    <t xml:space="preserve">Ν... </t>
  </si>
  <si>
    <t xml:space="preserve"> 8226/31.12.2025 </t>
  </si>
  <si>
    <t>C2</t>
  </si>
  <si>
    <t>ΕΠΙΛΑΧΟΝΤΕΣ</t>
  </si>
  <si>
    <t>Κ... Μ…</t>
  </si>
  <si>
    <t>Β…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</si>
  <si>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</si>
  <si>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</si>
  <si>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</si>
  <si>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</si>
  <si>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</si>
  <si>
    <t>Δ…</t>
  </si>
  <si>
    <t>8221/30.12.2025</t>
  </si>
  <si>
    <t>Τ... Φ…</t>
  </si>
  <si>
    <t>Σ…</t>
  </si>
  <si>
    <t>5/02.01.2026</t>
  </si>
  <si>
    <t>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</si>
</sst>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Display"/>
      <family val="2"/>
      <charset val="161"/>
      <scheme val="major"/>
    </font>
    <font>
      <b/>
      <sz val="10"/>
      <color rgb="FF222222"/>
      <name val="Aptos Display"/>
      <family val="2"/>
      <charset val="161"/>
      <scheme val="major"/>
    </font>
    <font>
      <sz val="10"/>
      <color theme="1"/>
      <name val="Aptos Display"/>
      <family val="2"/>
      <charset val="161"/>
      <scheme val="major"/>
    </font>
    <font>
      <sz val="10"/>
      <color rgb="FF222222"/>
      <name val="Aptos Display"/>
      <family val="2"/>
      <charset val="161"/>
      <scheme val="major"/>
    </font>
    <font>
      <sz val="10"/>
      <color rgb="FF000000"/>
      <name val="Aptos Display"/>
      <family val="2"/>
      <charset val="161"/>
      <scheme val="major"/>
    </font>
    <font>
      <b/>
      <sz val="10"/>
      <color rgb="FF000000"/>
      <name val="Aptos Display"/>
      <family val="2"/>
      <charset val="161"/>
      <scheme val="major"/>
    </font>
    <font>
      <b/>
      <sz val="10"/>
      <color theme="1"/>
      <name val="Aptos Display"/>
      <family val="2"/>
      <charset val="161"/>
      <scheme val="major"/>
    </font>
    <font>
      <b/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rgb="FF80808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4" borderId="2" xfId="0" applyFont="1" applyFill="1" applyBorder="1" applyAlignment="1">
      <alignment vertical="center"/>
    </xf>
    <xf numFmtId="0" fontId="5" fillId="5" borderId="2" xfId="0" applyFont="1" applyFill="1" applyBorder="1"/>
    <xf numFmtId="0" fontId="6" fillId="5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left"/>
    </xf>
    <xf numFmtId="0" fontId="9" fillId="0" borderId="0" xfId="0" applyFont="1"/>
    <xf numFmtId="0" fontId="0" fillId="0" borderId="2" xfId="0" applyBorder="1"/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7" borderId="2" xfId="0" applyFont="1" applyFill="1" applyBorder="1"/>
    <xf numFmtId="0" fontId="8" fillId="7" borderId="2" xfId="0" applyFont="1" applyFill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0CC5-513B-4822-A3EA-37737F525FE5}">
  <dimension ref="A1:W3"/>
  <sheetViews>
    <sheetView workbookViewId="0">
      <selection activeCell="A3" sqref="A2:A3"/>
    </sheetView>
  </sheetViews>
  <sheetFormatPr defaultRowHeight="14.4" x14ac:dyDescent="0.3"/>
  <cols>
    <col min="2" max="2" width="18.77734375" customWidth="1"/>
    <col min="4" max="4" width="18.44140625" customWidth="1"/>
    <col min="10" max="10" width="16.44140625" customWidth="1"/>
    <col min="12" max="12" width="16.33203125" customWidth="1"/>
    <col min="14" max="14" width="15.109375" customWidth="1"/>
    <col min="16" max="16" width="14" customWidth="1"/>
    <col min="18" max="18" width="11.6640625" customWidth="1"/>
    <col min="20" max="20" width="18.109375" customWidth="1"/>
    <col min="22" max="22" width="14.109375" customWidth="1"/>
  </cols>
  <sheetData>
    <row r="1" spans="1:23" x14ac:dyDescent="0.3">
      <c r="B1" s="13" t="s">
        <v>28</v>
      </c>
      <c r="O1" s="14"/>
      <c r="P1" s="14"/>
      <c r="Q1" s="14"/>
      <c r="R1" s="14"/>
      <c r="S1" s="14"/>
      <c r="T1" s="14"/>
      <c r="U1" s="14"/>
      <c r="V1" s="14"/>
      <c r="W1" s="14"/>
    </row>
    <row r="2" spans="1:23" ht="115.2" x14ac:dyDescent="0.3">
      <c r="A2" s="25" t="s">
        <v>29</v>
      </c>
      <c r="B2" s="15" t="s">
        <v>0</v>
      </c>
      <c r="C2" s="15" t="s">
        <v>30</v>
      </c>
      <c r="D2" s="15" t="s">
        <v>2</v>
      </c>
      <c r="E2" s="16" t="s">
        <v>3</v>
      </c>
      <c r="F2" s="15" t="s">
        <v>4</v>
      </c>
      <c r="G2" s="17" t="s">
        <v>5</v>
      </c>
      <c r="H2" s="15" t="s">
        <v>6</v>
      </c>
      <c r="I2" s="17" t="s">
        <v>7</v>
      </c>
      <c r="J2" s="15" t="s">
        <v>8</v>
      </c>
      <c r="K2" s="17" t="s">
        <v>7</v>
      </c>
      <c r="L2" s="15" t="s">
        <v>9</v>
      </c>
      <c r="M2" s="17" t="s">
        <v>7</v>
      </c>
      <c r="N2" s="18" t="s">
        <v>10</v>
      </c>
      <c r="O2" s="17" t="s">
        <v>7</v>
      </c>
      <c r="P2" s="15" t="s">
        <v>11</v>
      </c>
      <c r="Q2" s="17" t="s">
        <v>7</v>
      </c>
      <c r="R2" s="15" t="s">
        <v>12</v>
      </c>
      <c r="S2" s="17" t="s">
        <v>7</v>
      </c>
      <c r="T2" s="15" t="s">
        <v>13</v>
      </c>
      <c r="U2" s="17" t="s">
        <v>7</v>
      </c>
      <c r="V2" s="15" t="s">
        <v>14</v>
      </c>
      <c r="W2" s="17" t="s">
        <v>7</v>
      </c>
    </row>
    <row r="3" spans="1:23" x14ac:dyDescent="0.3">
      <c r="A3" s="25">
        <v>1</v>
      </c>
      <c r="B3" s="19" t="s">
        <v>31</v>
      </c>
      <c r="C3" s="20" t="s">
        <v>32</v>
      </c>
      <c r="D3" s="21" t="s">
        <v>33</v>
      </c>
      <c r="E3" s="16">
        <f t="shared" ref="E3" si="0">G3+I3+K3+M3+O3+Q3+S3+U3+W3</f>
        <v>80</v>
      </c>
      <c r="F3" s="22">
        <v>8.43</v>
      </c>
      <c r="G3" s="23">
        <f t="shared" ref="G3" si="1">IF(F3&gt;=8.5, 15, IF(F3&gt;=7.5, 10, IF(F3&gt;=6.5, 5, 0)))</f>
        <v>10</v>
      </c>
      <c r="H3" s="22" t="s">
        <v>34</v>
      </c>
      <c r="I3" s="23" t="str">
        <f>IF(H3="B2", "1", IF(H3="C1", "2", IF(H3="C2","5",0)))</f>
        <v>5</v>
      </c>
      <c r="J3" s="22" t="s">
        <v>19</v>
      </c>
      <c r="K3" s="23" t="str">
        <f>IF(J3="Msc", "5", IF(J3="PHD", "10","0"))</f>
        <v>5</v>
      </c>
      <c r="L3" s="22">
        <v>30</v>
      </c>
      <c r="M3" s="23">
        <f t="shared" ref="M3" si="2">IF(L3&lt;=30, L3, IF(L3&gt;30, 30))</f>
        <v>30</v>
      </c>
      <c r="N3" s="24">
        <v>30</v>
      </c>
      <c r="O3" s="23">
        <f t="shared" ref="O3" si="3">IF(N3&lt;=30, N3, IF(N3&gt;30, 30))</f>
        <v>30</v>
      </c>
      <c r="P3" s="22">
        <v>0</v>
      </c>
      <c r="Q3" s="23">
        <f t="shared" ref="Q3" si="4">IF(P3&lt;=4, P3, IF(P3&gt;4, (P3-4)*2+4))</f>
        <v>0</v>
      </c>
      <c r="R3" s="22"/>
      <c r="S3" s="23">
        <f t="shared" ref="S3" si="5">IF(R3="ΑΜΕΑ &gt;= 50%", "2", IF(R3="ΑΜΕΑ &lt; 50%", "0",))</f>
        <v>0</v>
      </c>
      <c r="T3" s="22" t="s">
        <v>21</v>
      </c>
      <c r="U3" s="23" t="str">
        <f t="shared" ref="U3" si="6">IF(T3="ΝΑΙ", "2", IF(T3="ΟΧΙ", "0",))</f>
        <v>0</v>
      </c>
      <c r="V3" s="14"/>
      <c r="W3" s="23">
        <f t="shared" ref="W3" si="7">IF(V3="ΝΑΙ", "2", IF(V3="ΟΧΙ", "0",))</f>
        <v>0</v>
      </c>
    </row>
  </sheetData>
  <dataValidations count="4">
    <dataValidation type="list" allowBlank="1" showErrorMessage="1" sqref="R3" xr:uid="{4407A107-DB9C-4460-842B-0EED8722FF1F}">
      <formula1>"ΑΜΕΑ &gt;= 50%,ΑΜΕΑ &lt; 50%"</formula1>
    </dataValidation>
    <dataValidation type="list" allowBlank="1" showErrorMessage="1" sqref="T3" xr:uid="{9171922F-EAD0-40F7-869D-A7600E218C56}">
      <formula1>"ΝΑΙ,ΟΧΙ"</formula1>
    </dataValidation>
    <dataValidation type="list" allowBlank="1" showErrorMessage="1" sqref="J3" xr:uid="{228762C9-3CE4-49F4-8676-1AFE38EC33CA}">
      <formula1>"Msc,PHD"</formula1>
    </dataValidation>
    <dataValidation type="list" allowBlank="1" showErrorMessage="1" sqref="H3" xr:uid="{58A02FAE-6249-4648-94EC-BB4883537952}">
      <formula1>"B2,C1,C2"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AC1D-B298-4214-8038-A093224234C2}">
  <dimension ref="A1:W6"/>
  <sheetViews>
    <sheetView tabSelected="1" workbookViewId="0">
      <selection activeCell="B4" sqref="B4"/>
    </sheetView>
  </sheetViews>
  <sheetFormatPr defaultRowHeight="14.4" x14ac:dyDescent="0.3"/>
  <cols>
    <col min="2" max="2" width="22.88671875" customWidth="1"/>
    <col min="3" max="3" width="15.88671875" customWidth="1"/>
    <col min="4" max="4" width="18.6640625" customWidth="1"/>
    <col min="10" max="10" width="16.5546875" customWidth="1"/>
    <col min="12" max="12" width="14" customWidth="1"/>
    <col min="14" max="14" width="13.109375" customWidth="1"/>
    <col min="16" max="16" width="14.21875" customWidth="1"/>
    <col min="18" max="18" width="14.33203125" customWidth="1"/>
    <col min="20" max="20" width="21.33203125" customWidth="1"/>
    <col min="22" max="22" width="14.21875" customWidth="1"/>
  </cols>
  <sheetData>
    <row r="1" spans="1:23" x14ac:dyDescent="0.3">
      <c r="A1" s="25"/>
      <c r="B1" s="19" t="s">
        <v>35</v>
      </c>
      <c r="C1" s="20"/>
      <c r="D1" s="21"/>
      <c r="E1" s="16"/>
      <c r="F1" s="22"/>
      <c r="G1" s="23"/>
      <c r="H1" s="22"/>
      <c r="I1" s="23"/>
      <c r="J1" s="22"/>
      <c r="K1" s="23"/>
      <c r="L1" s="22"/>
      <c r="M1" s="23"/>
      <c r="N1" s="24"/>
      <c r="O1" s="23"/>
      <c r="P1" s="22"/>
      <c r="Q1" s="23"/>
      <c r="R1" s="22"/>
      <c r="S1" s="23"/>
      <c r="T1" s="22"/>
      <c r="U1" s="23"/>
      <c r="V1" s="14"/>
      <c r="W1" s="23"/>
    </row>
    <row r="2" spans="1:23" ht="115.2" x14ac:dyDescent="0.3">
      <c r="A2" s="25" t="s">
        <v>29</v>
      </c>
      <c r="B2" s="15" t="s">
        <v>0</v>
      </c>
      <c r="C2" s="15" t="s">
        <v>30</v>
      </c>
      <c r="D2" s="15" t="s">
        <v>2</v>
      </c>
      <c r="E2" s="16" t="s">
        <v>3</v>
      </c>
      <c r="F2" s="15" t="s">
        <v>4</v>
      </c>
      <c r="G2" s="17" t="s">
        <v>5</v>
      </c>
      <c r="H2" s="15" t="s">
        <v>6</v>
      </c>
      <c r="I2" s="17" t="s">
        <v>7</v>
      </c>
      <c r="J2" s="15" t="s">
        <v>8</v>
      </c>
      <c r="K2" s="17" t="s">
        <v>7</v>
      </c>
      <c r="L2" s="15" t="s">
        <v>9</v>
      </c>
      <c r="M2" s="17" t="s">
        <v>7</v>
      </c>
      <c r="N2" s="18" t="s">
        <v>10</v>
      </c>
      <c r="O2" s="17" t="s">
        <v>7</v>
      </c>
      <c r="P2" s="15" t="s">
        <v>11</v>
      </c>
      <c r="Q2" s="17" t="s">
        <v>7</v>
      </c>
      <c r="R2" s="15" t="s">
        <v>12</v>
      </c>
      <c r="S2" s="17" t="s">
        <v>7</v>
      </c>
      <c r="T2" s="15" t="s">
        <v>13</v>
      </c>
      <c r="U2" s="17" t="s">
        <v>7</v>
      </c>
      <c r="V2" s="15" t="s">
        <v>14</v>
      </c>
      <c r="W2" s="17" t="s">
        <v>7</v>
      </c>
    </row>
    <row r="3" spans="1:23" x14ac:dyDescent="0.3">
      <c r="A3" s="25">
        <v>1</v>
      </c>
      <c r="B3" s="19" t="s">
        <v>36</v>
      </c>
      <c r="C3" s="20" t="s">
        <v>37</v>
      </c>
      <c r="D3" s="26" t="s">
        <v>38</v>
      </c>
      <c r="E3" s="16">
        <f>G3+I3+K3+M3+O3+Q3+S3+U3+W3</f>
        <v>77</v>
      </c>
      <c r="F3" s="22">
        <v>8.3000000000000007</v>
      </c>
      <c r="G3" s="23">
        <f>IF(F3&gt;=8.5, 15, IF(F3&gt;=7.5, 10, IF(F3&gt;=6.5, 5, 0)))</f>
        <v>10</v>
      </c>
      <c r="H3" s="22" t="s">
        <v>34</v>
      </c>
      <c r="I3" s="23" t="str">
        <f>IF(H3="B2", "1", IF(H3="C1", "2", IF(H3="C2","5",0)))</f>
        <v>5</v>
      </c>
      <c r="J3" s="22" t="s">
        <v>19</v>
      </c>
      <c r="K3" s="23" t="str">
        <f>IF(J3="Msc", "5", IF(J3="PHD", "10","0"))</f>
        <v>5</v>
      </c>
      <c r="L3" s="22">
        <v>30</v>
      </c>
      <c r="M3" s="23">
        <f>IF(L3&lt;=30, L3, IF(L3&gt;30, 30))</f>
        <v>30</v>
      </c>
      <c r="N3" s="24">
        <v>27</v>
      </c>
      <c r="O3" s="23">
        <f>IF(N3&lt;=30, N3, IF(N3&gt;30, 30))</f>
        <v>27</v>
      </c>
      <c r="P3" s="22"/>
      <c r="Q3" s="23">
        <f>IF(P3&lt;=4, P3, IF(P3&gt;4, (P3-4)*2+4))</f>
        <v>0</v>
      </c>
      <c r="R3" s="22"/>
      <c r="S3" s="23">
        <f>IF(R3="ΑΜΕΑ &gt;= 50%", "2", IF(R3="ΑΜΕΑ &lt; 50%", "0",))</f>
        <v>0</v>
      </c>
      <c r="T3" s="22" t="s">
        <v>21</v>
      </c>
      <c r="U3" s="23" t="str">
        <f>IF(T3="ΝΑΙ", "2", IF(T3="ΟΧΙ", "0",))</f>
        <v>0</v>
      </c>
      <c r="V3" s="14"/>
      <c r="W3" s="23">
        <f>IF(V3="ΝΑΙ", "2", IF(V3="ΟΧΙ", "0",))</f>
        <v>0</v>
      </c>
    </row>
    <row r="4" spans="1:23" x14ac:dyDescent="0.3">
      <c r="A4" s="25">
        <v>2</v>
      </c>
      <c r="B4" s="19" t="s">
        <v>39</v>
      </c>
      <c r="C4" s="20" t="s">
        <v>40</v>
      </c>
      <c r="D4" s="27" t="s">
        <v>41</v>
      </c>
      <c r="E4" s="16">
        <f>G4+I4+K4+M4+O4+Q4+S4+U4+W4</f>
        <v>75</v>
      </c>
      <c r="F4" s="22">
        <v>8.98</v>
      </c>
      <c r="G4" s="23">
        <f>IF(F4&gt;=8.5, 15, IF(F4&gt;=7.5, 10, IF(F4&gt;=6.5, 5, 0)))</f>
        <v>15</v>
      </c>
      <c r="H4" s="22" t="s">
        <v>34</v>
      </c>
      <c r="I4" s="23" t="str">
        <f>IF(H4="B2", "1", IF(H4="C1", "2", IF(H4="C2","5",0)))</f>
        <v>5</v>
      </c>
      <c r="J4" s="22" t="s">
        <v>19</v>
      </c>
      <c r="K4" s="23" t="str">
        <f>IF(J4="Msc", "5", IF(J4="PHD", "10","0"))</f>
        <v>5</v>
      </c>
      <c r="L4" s="22">
        <v>30</v>
      </c>
      <c r="M4" s="23">
        <f>IF(L4&lt;=30, L4, IF(L4&gt;30, 30))</f>
        <v>30</v>
      </c>
      <c r="N4" s="24">
        <v>20</v>
      </c>
      <c r="O4" s="23">
        <f>IF(N4&lt;=30, N4, IF(N4&gt;30, 30))</f>
        <v>20</v>
      </c>
      <c r="P4" s="22"/>
      <c r="Q4" s="23">
        <f>IF(P4&lt;=4, P4, IF(P4&gt;4, (P4-4)*2+4))</f>
        <v>0</v>
      </c>
      <c r="R4" s="22"/>
      <c r="S4" s="23">
        <f>IF(R4="ΑΜΕΑ &gt;= 50%", "2", IF(R4="ΑΜΕΑ &lt; 50%", "0",))</f>
        <v>0</v>
      </c>
      <c r="T4" s="22" t="s">
        <v>21</v>
      </c>
      <c r="U4" s="23" t="str">
        <f>IF(T4="ΝΑΙ", "2", IF(T4="ΟΧΙ", "0",))</f>
        <v>0</v>
      </c>
      <c r="V4" s="14"/>
      <c r="W4" s="23">
        <f>IF(V4="ΝΑΙ", "2", IF(V4="ΟΧΙ", "0",))</f>
        <v>0</v>
      </c>
    </row>
    <row r="5" spans="1:23" x14ac:dyDescent="0.3">
      <c r="A5" s="25">
        <v>3</v>
      </c>
      <c r="B5" s="19" t="s">
        <v>42</v>
      </c>
      <c r="C5" s="20" t="s">
        <v>43</v>
      </c>
      <c r="D5" s="26" t="s">
        <v>44</v>
      </c>
      <c r="E5" s="16">
        <f>G5+I5+K5+M5+O5+Q5+S5+U5+W5</f>
        <v>63</v>
      </c>
      <c r="F5" s="22">
        <v>7.11</v>
      </c>
      <c r="G5" s="23">
        <f>IF(F5&gt;=8.5, 15, IF(F5&gt;=7.5, 10, IF(F5&gt;=6.5, 5, 0)))</f>
        <v>5</v>
      </c>
      <c r="H5" s="22" t="s">
        <v>34</v>
      </c>
      <c r="I5" s="23" t="str">
        <f t="shared" ref="I5:I6" si="0">IF(H5="B2", "1", IF(H5="C1", "2", IF(H5="C2","5",0)))</f>
        <v>5</v>
      </c>
      <c r="J5" s="22" t="s">
        <v>19</v>
      </c>
      <c r="K5" s="23" t="str">
        <f>IF(J5="Msc", "5", IF(J5="PHD", "10","0"))</f>
        <v>5</v>
      </c>
      <c r="L5" s="22">
        <v>30</v>
      </c>
      <c r="M5" s="23">
        <f>IF(L5&lt;=30, L5, IF(L5&gt;30, 30))</f>
        <v>30</v>
      </c>
      <c r="N5" s="24">
        <v>18</v>
      </c>
      <c r="O5" s="23">
        <f>IF(N5&lt;=30, N5, IF(N5&gt;30, 30))</f>
        <v>18</v>
      </c>
      <c r="P5" s="22">
        <v>0</v>
      </c>
      <c r="Q5" s="23">
        <f>IF(P5&lt;=4, P5, IF(P5&gt;4, (P5-4)*2+4))</f>
        <v>0</v>
      </c>
      <c r="R5" s="22"/>
      <c r="S5" s="23">
        <f>IF(R5="ΑΜΕΑ &gt;= 50%", "2", IF(R5="ΑΜΕΑ &lt; 50%", "0",))</f>
        <v>0</v>
      </c>
      <c r="T5" s="22" t="s">
        <v>21</v>
      </c>
      <c r="U5" s="23" t="str">
        <f>IF(T5="ΝΑΙ", "2", IF(T5="ΟΧΙ", "0",))</f>
        <v>0</v>
      </c>
      <c r="V5" s="14"/>
      <c r="W5" s="23">
        <f>IF(V5="ΝΑΙ", "2", IF(V5="ΟΧΙ", "0",))</f>
        <v>0</v>
      </c>
    </row>
    <row r="6" spans="1:23" x14ac:dyDescent="0.3">
      <c r="A6" s="25">
        <v>4</v>
      </c>
      <c r="B6" s="19" t="s">
        <v>45</v>
      </c>
      <c r="C6" s="20" t="s">
        <v>46</v>
      </c>
      <c r="D6" s="26" t="s">
        <v>47</v>
      </c>
      <c r="E6" s="16">
        <f>G6+I6+K6+M6+O6+Q6+S6+U6+W6</f>
        <v>61</v>
      </c>
      <c r="F6" s="22">
        <v>8.42</v>
      </c>
      <c r="G6" s="23">
        <f>IF(F6&gt;=8.5, 15, IF(F6&gt;=7.5, 10, IF(F6&gt;=6.5, 5, 0)))</f>
        <v>10</v>
      </c>
      <c r="H6" s="22" t="s">
        <v>34</v>
      </c>
      <c r="I6" s="23" t="str">
        <f t="shared" si="0"/>
        <v>5</v>
      </c>
      <c r="J6" s="22" t="s">
        <v>48</v>
      </c>
      <c r="K6" s="23" t="str">
        <f>IF(J6="Msc", "5", IF(J6="PHD", "10","0"))</f>
        <v>10</v>
      </c>
      <c r="L6" s="22">
        <v>18</v>
      </c>
      <c r="M6" s="23">
        <f>IF(L6&lt;=30, L6, IF(L6&gt;30, 30))</f>
        <v>18</v>
      </c>
      <c r="N6" s="24">
        <v>18</v>
      </c>
      <c r="O6" s="23">
        <f>IF(N6&lt;=30, N6, IF(N6&gt;30, 30))</f>
        <v>18</v>
      </c>
      <c r="P6" s="22"/>
      <c r="Q6" s="23">
        <f>IF(P6&lt;=4, P6, IF(P6&gt;4, (P6-4)*2+4))</f>
        <v>0</v>
      </c>
      <c r="R6" s="22"/>
      <c r="S6" s="23">
        <f>IF(R6="ΑΜΕΑ &gt;= 50%", "2", IF(R6="ΑΜΕΑ &lt; 50%", "0",))</f>
        <v>0</v>
      </c>
      <c r="T6" s="22" t="s">
        <v>21</v>
      </c>
      <c r="U6" s="23" t="str">
        <f>IF(T6="ΝΑΙ", "2", IF(T6="ΟΧΙ", "0",))</f>
        <v>0</v>
      </c>
      <c r="V6" s="14"/>
      <c r="W6" s="23">
        <f>IF(V6="ΝΑΙ", "2", IF(V6="ΟΧΙ", "0",))</f>
        <v>0</v>
      </c>
    </row>
  </sheetData>
  <dataValidations count="4">
    <dataValidation type="list" allowBlank="1" showErrorMessage="1" sqref="R1 R3:R6" xr:uid="{780E8B9D-7354-4333-8246-6BDD0125BEFD}">
      <formula1>"ΑΜΕΑ &gt;= 50%,ΑΜΕΑ &lt; 50%"</formula1>
    </dataValidation>
    <dataValidation type="list" allowBlank="1" showErrorMessage="1" sqref="T1 T3:T6" xr:uid="{8C8733B8-0118-4D56-9E9F-D8A6A4463859}">
      <formula1>"ΝΑΙ,ΟΧΙ"</formula1>
    </dataValidation>
    <dataValidation type="list" allowBlank="1" showErrorMessage="1" sqref="J1 J3:J6" xr:uid="{C462C548-EA92-425F-8F2C-FB0CB5263710}">
      <formula1>"Msc,PHD"</formula1>
    </dataValidation>
    <dataValidation type="list" allowBlank="1" showErrorMessage="1" sqref="H1 H3:H6" xr:uid="{108B52C1-2C90-4146-A45B-B9CA72D35AA2}">
      <formula1>"B2,C1,C2"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DEB22-6E8C-408A-A24E-D39BA206E221}">
  <dimension ref="A1:B3"/>
  <sheetViews>
    <sheetView workbookViewId="0">
      <selection activeCell="B2" sqref="B2"/>
    </sheetView>
  </sheetViews>
  <sheetFormatPr defaultRowHeight="14.4" x14ac:dyDescent="0.3"/>
  <cols>
    <col min="1" max="1" width="30.88671875" customWidth="1"/>
    <col min="2" max="2" width="30.44140625" customWidth="1"/>
    <col min="3" max="3" width="29.77734375" customWidth="1"/>
  </cols>
  <sheetData>
    <row r="1" spans="1:2" x14ac:dyDescent="0.3">
      <c r="A1" s="8" t="s">
        <v>23</v>
      </c>
      <c r="B1" s="9"/>
    </row>
    <row r="2" spans="1:2" x14ac:dyDescent="0.3">
      <c r="A2" s="10" t="s">
        <v>24</v>
      </c>
      <c r="B2" s="10" t="s">
        <v>25</v>
      </c>
    </row>
    <row r="3" spans="1:2" x14ac:dyDescent="0.3">
      <c r="A3" s="12" t="s">
        <v>26</v>
      </c>
      <c r="B3" s="11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C092-E9A8-497F-9831-6BE8837657EE}">
  <dimension ref="A1:V2"/>
  <sheetViews>
    <sheetView workbookViewId="0">
      <selection sqref="A1:V2"/>
    </sheetView>
  </sheetViews>
  <sheetFormatPr defaultRowHeight="14.4" x14ac:dyDescent="0.3"/>
  <cols>
    <col min="1" max="1" width="20.5546875" customWidth="1"/>
    <col min="3" max="3" width="16.109375" customWidth="1"/>
    <col min="9" max="9" width="14.109375" customWidth="1"/>
    <col min="11" max="11" width="14.44140625" customWidth="1"/>
    <col min="13" max="13" width="13" customWidth="1"/>
    <col min="15" max="15" width="12.88671875" customWidth="1"/>
    <col min="17" max="17" width="11.44140625" customWidth="1"/>
    <col min="19" max="19" width="18.44140625" customWidth="1"/>
    <col min="21" max="21" width="13.5546875" customWidth="1"/>
  </cols>
  <sheetData>
    <row r="1" spans="1:22" ht="86.4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3" t="s">
        <v>7</v>
      </c>
      <c r="I1" s="1" t="s">
        <v>8</v>
      </c>
      <c r="J1" s="3" t="s">
        <v>7</v>
      </c>
      <c r="K1" s="1" t="s">
        <v>9</v>
      </c>
      <c r="L1" s="3" t="s">
        <v>7</v>
      </c>
      <c r="M1" s="1" t="s">
        <v>10</v>
      </c>
      <c r="N1" s="3" t="s">
        <v>7</v>
      </c>
      <c r="O1" s="1" t="s">
        <v>11</v>
      </c>
      <c r="P1" s="3" t="s">
        <v>7</v>
      </c>
      <c r="Q1" s="1" t="s">
        <v>12</v>
      </c>
      <c r="R1" s="3" t="s">
        <v>7</v>
      </c>
      <c r="S1" s="1" t="s">
        <v>13</v>
      </c>
      <c r="T1" s="3" t="s">
        <v>7</v>
      </c>
      <c r="U1" s="1" t="s">
        <v>14</v>
      </c>
      <c r="V1" s="4" t="s">
        <v>7</v>
      </c>
    </row>
    <row r="2" spans="1:22" x14ac:dyDescent="0.3">
      <c r="A2" s="5" t="s">
        <v>15</v>
      </c>
      <c r="B2" s="5" t="s">
        <v>16</v>
      </c>
      <c r="C2" s="5" t="s">
        <v>17</v>
      </c>
      <c r="D2" s="6">
        <f>F2+H2+J2+L2+N2+P2+R2+T2+V2</f>
        <v>53</v>
      </c>
      <c r="E2" s="5">
        <v>7.06</v>
      </c>
      <c r="F2" s="7">
        <f>IF(E2&gt;=8.5, 15, IF(E2&gt;=7.5, 10, IF(E2&gt;=6.5, 5, 0)))</f>
        <v>5</v>
      </c>
      <c r="G2" s="5" t="s">
        <v>18</v>
      </c>
      <c r="H2" s="7" t="str">
        <f>IF(G2="B2", "1", IF(G2="C1", "2", IF(G2="C2","5",0)))</f>
        <v>1</v>
      </c>
      <c r="I2" s="5" t="s">
        <v>19</v>
      </c>
      <c r="J2" s="7" t="str">
        <f>IF(I2="MsC", "5", IF(I2="PHD", "10","0"))</f>
        <v>5</v>
      </c>
      <c r="K2" s="5">
        <v>12</v>
      </c>
      <c r="L2" s="7">
        <f>IF(K2&lt;=30, K2, IF(K2&gt;30, 30))</f>
        <v>12</v>
      </c>
      <c r="M2" s="5">
        <v>30</v>
      </c>
      <c r="N2" s="7">
        <f>IF(M2&lt;=30, M2, IF(M2&gt;30, 30))</f>
        <v>30</v>
      </c>
      <c r="O2" s="5">
        <v>0</v>
      </c>
      <c r="P2" s="7">
        <f>IF(O2&lt;=4, O2, IF(O2&gt;4, (O2-4)*2+4))</f>
        <v>0</v>
      </c>
      <c r="Q2" s="5" t="s">
        <v>20</v>
      </c>
      <c r="R2" s="7" t="str">
        <f>IF(Q2="ΑΜΕΑ &gt;= 50%", "2", IF(Q2="ΑΜΕΑ &lt; 50%", "0",))</f>
        <v>0</v>
      </c>
      <c r="S2" s="5" t="s">
        <v>21</v>
      </c>
      <c r="T2" s="7" t="str">
        <f>IF(S2="ΝΑΙ", "2", IF(S2="ΟΧΙ", "0",))</f>
        <v>0</v>
      </c>
      <c r="U2" s="5" t="s">
        <v>22</v>
      </c>
      <c r="V2" s="7">
        <f>IF(U2="ΝΑΙ", "2", IF(U2="ΟΧΙ", "0",))</f>
        <v>0</v>
      </c>
    </row>
  </sheetData>
  <dataValidations count="4">
    <dataValidation type="list" allowBlank="1" showErrorMessage="1" sqref="G2" xr:uid="{E616A5ED-CCE2-4C30-9751-9DB2201AD4B6}">
      <formula1>"B2,C1,C2"</formula1>
    </dataValidation>
    <dataValidation type="list" allowBlank="1" showErrorMessage="1" sqref="I2" xr:uid="{6D18C3B0-0066-438F-9991-9B8E8E7B59B2}">
      <formula1>"Msc,PHD"</formula1>
    </dataValidation>
    <dataValidation type="list" allowBlank="1" showErrorMessage="1" sqref="S2" xr:uid="{D634A43F-4A7F-4B85-8510-14CEB7F44012}">
      <formula1>"ΝΑΙ,ΟΧΙ"</formula1>
    </dataValidation>
    <dataValidation type="list" allowBlank="1" showErrorMessage="1" sqref="Q2" xr:uid="{EF89056D-F528-4214-8DD3-12DFA8453ECA}">
      <formula1>"ΑΜΕΑ &gt;= 50%,ΑΜΕΑ &lt; 50%"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ΠΕ ΦΑΡΜΑΚΟΠΟΙΟΙ ΕΠΙΤΥΧΟΝΤΕΣ </vt:lpstr>
      <vt:lpstr>ΠΕ ΦΑΡΜΑΚΟΠΟΙΟΙ ΕΠΙΛΑΧΟΝΤΕΣ</vt:lpstr>
      <vt:lpstr>ΠΕ ΦΑΡΜΑΚΟΠΟΙΟΙ ΑΠΟΡΡΙΠΤΕΟΙ </vt:lpstr>
      <vt:lpstr>ΠΕ ΜΗΧΑΝΟΛΟΓΩΝ ΜΗΧΑΝΙΚΩΝ ΕΠΙΤΥΧ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2026-01-22T13:22:17Z</dcterms:created>
  <dcterms:modified xsi:type="dcterms:W3CDTF">2026-01-23T08:29:21Z</dcterms:modified>
</cp:coreProperties>
</file>