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"/>
    </mc:Choice>
  </mc:AlternateContent>
  <xr:revisionPtr revIDLastSave="0" documentId="8_{7C041585-E59F-4845-B468-146B8F876C19}" xr6:coauthVersionLast="47" xr6:coauthVersionMax="47" xr10:uidLastSave="{00000000-0000-0000-0000-000000000000}"/>
  <bookViews>
    <workbookView xWindow="3624" yWindow="3396" windowWidth="17280" windowHeight="8964" xr2:uid="{25A3E90E-71B5-47BE-B4B2-1DC5DBFCEAE6}"/>
  </bookViews>
  <sheets>
    <sheet name="ΠΕ ΙΑΤΡΟΣ ΠΑΘΟΛΟΓΟΣ " sheetId="1" r:id="rId1"/>
    <sheet name="ΤΕ ΕΠΙΣΚΕΠΤΩΝ ΥΓΕΙΑΣ ΕΠΙΤ." sheetId="2" r:id="rId2"/>
    <sheet name="ΤΕ ΕΠΙΣΚΕΠΤΩΝ ΥΓΕΙΑΣ ΑΠΟΡ. " sheetId="3" r:id="rId3"/>
    <sheet name="ΠΕ ΔΙΟΙΚ.ΕΠΙΤΥΧΟΝΤΕΣ " sheetId="4" r:id="rId4"/>
    <sheet name="ΠΕ ΔΙΟΙΚ. ΕΠΙΛΑΧ. " sheetId="5" r:id="rId5"/>
    <sheet name="ΠΕ ΔΙΟΙΚ. ΑΠΟΡΡΙΠΤΕΟΙ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5" l="1"/>
  <c r="Q7" i="5"/>
  <c r="O7" i="5"/>
  <c r="M7" i="5"/>
  <c r="K7" i="5"/>
  <c r="I7" i="5"/>
  <c r="G7" i="5"/>
  <c r="E7" i="5"/>
  <c r="S6" i="5"/>
  <c r="Q6" i="5"/>
  <c r="O6" i="5"/>
  <c r="M6" i="5"/>
  <c r="K6" i="5"/>
  <c r="I6" i="5"/>
  <c r="G6" i="5"/>
  <c r="E6" i="5"/>
  <c r="S5" i="5"/>
  <c r="Q5" i="5"/>
  <c r="O5" i="5"/>
  <c r="M5" i="5"/>
  <c r="K5" i="5"/>
  <c r="I5" i="5"/>
  <c r="G5" i="5"/>
  <c r="E5" i="5"/>
  <c r="S4" i="5"/>
  <c r="Q4" i="5"/>
  <c r="O4" i="5"/>
  <c r="M4" i="5"/>
  <c r="K4" i="5"/>
  <c r="I4" i="5"/>
  <c r="G4" i="5"/>
  <c r="E4" i="5"/>
  <c r="S3" i="5"/>
  <c r="Q3" i="5"/>
  <c r="O3" i="5"/>
  <c r="M3" i="5"/>
  <c r="K3" i="5"/>
  <c r="I3" i="5"/>
  <c r="G3" i="5"/>
  <c r="E3" i="5"/>
  <c r="S3" i="4"/>
  <c r="Q3" i="4"/>
  <c r="O3" i="4"/>
  <c r="M3" i="4"/>
  <c r="K3" i="4"/>
  <c r="I3" i="4"/>
  <c r="G3" i="4"/>
  <c r="E3" i="4"/>
  <c r="S3" i="2"/>
  <c r="Q3" i="2"/>
  <c r="O3" i="2"/>
  <c r="M3" i="2"/>
  <c r="K3" i="2"/>
  <c r="I3" i="2"/>
  <c r="G3" i="2"/>
  <c r="E3" i="2" s="1"/>
  <c r="U2" i="1"/>
  <c r="S2" i="1"/>
  <c r="Q2" i="1"/>
  <c r="O2" i="1"/>
  <c r="M2" i="1"/>
  <c r="K2" i="1"/>
  <c r="I2" i="1"/>
  <c r="G2" i="1"/>
  <c r="E2" i="1" s="1"/>
</calcChain>
</file>

<file path=xl/sharedStrings.xml><?xml version="1.0" encoding="utf-8"?>
<sst xmlns="http://schemas.openxmlformats.org/spreadsheetml/2006/main" count="148" uniqueCount="63">
  <si>
    <t>αα</t>
  </si>
  <si>
    <t>ΟΝΟΜΑΤΕΠΩΝΥΜΟ</t>
  </si>
  <si>
    <t xml:space="preserve">ΟΝΟΜΑ ΠΑΤΡΟΣ </t>
  </si>
  <si>
    <t xml:space="preserve">ΑΡΙΘΜΟΣ ΠΡΩΤΟΚΟΛΛΟΥ </t>
  </si>
  <si>
    <t>ΣΥΝΟΛΟ</t>
  </si>
  <si>
    <t>Βαθμός Πτυχίου</t>
  </si>
  <si>
    <t>Μόρια Πτυχίου (έως 15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</si>
  <si>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</si>
  <si>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</si>
  <si>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</si>
  <si>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(0-20 μήνες) Ανάλογα με τους μήνες</t>
  </si>
  <si>
    <t>Συνέντευξη</t>
  </si>
  <si>
    <t>Οικογενειακή Κατάσταση - Παιδιά</t>
  </si>
  <si>
    <t>Μονογονεϊκότητα</t>
  </si>
  <si>
    <t>Τέκνο πολύτεκνης οικογένειας</t>
  </si>
  <si>
    <t>6187/13.1025</t>
  </si>
  <si>
    <t>B2</t>
  </si>
  <si>
    <t>Msc</t>
  </si>
  <si>
    <t>ΟΧΙ</t>
  </si>
  <si>
    <t>Μ… Ε…</t>
  </si>
  <si>
    <t xml:space="preserve">Δ... </t>
  </si>
  <si>
    <t>Μόρια Πτυχίου (έως 20 μόρια)</t>
  </si>
  <si>
    <t>Πιστοποιημένη Γνώση H/Y</t>
  </si>
  <si>
    <t>Προϋπηρεσία (0-25 μήνες) Ανάλογα με τους μήνες</t>
  </si>
  <si>
    <t>Ν... Γ…</t>
  </si>
  <si>
    <t>Μ…</t>
  </si>
  <si>
    <t>6049/10.10.2025</t>
  </si>
  <si>
    <t>ΝΑΙ</t>
  </si>
  <si>
    <t xml:space="preserve">ΕΠΙΤΥΧΟΝΤΕΣ </t>
  </si>
  <si>
    <t>ΑΠΟΡΡΙΠΤΕΟΙ</t>
  </si>
  <si>
    <t>ΑΡ.ΠΡΩΤ.</t>
  </si>
  <si>
    <t>ΑΙΤΙΟΛΟΓΙΑ ΑΠΟΡΡΙΨΗΣ</t>
  </si>
  <si>
    <t>6267/10.10.2025</t>
  </si>
  <si>
    <t>6328/16.10.2025</t>
  </si>
  <si>
    <t xml:space="preserve">ΔΕΝ ΠΡΟΣΗΛΘΕ ΣΤΗ ΣΥΝΕΝΤΕΥΞΗ  </t>
  </si>
  <si>
    <t>ΕΛΛΕΙΨΗ ΥΠΕΥΘΥΝΩΝ ΔΗΛΩΣΕΩΝ/ ΔΙΚΑΙΟΛΟΓΗΤΙΚΩΝ ΠΡΟΥΠΗΡΕΣΙΑΣ/ ΑΝΤΙΓΡΑΦΟΥ ΔΕΛΤΙΟΥ ΤΑΥΤΟΤΗΤΑΣ/ΠΙΣΤΟΠΟΙΗΜΕΝΗΣ ΓΝΩΣΗΣ Η/Υ</t>
  </si>
  <si>
    <t>ΕΠΙΤΥΧΟΝΤΕΣ</t>
  </si>
  <si>
    <t>Χ... Ε…</t>
  </si>
  <si>
    <t>Π…</t>
  </si>
  <si>
    <t>6050/10.10.2025</t>
  </si>
  <si>
    <t>ΕΠΙΛΑΧΟΝΤΕΣ</t>
  </si>
  <si>
    <t>Κ... Μ…</t>
  </si>
  <si>
    <t>6053/10.10.2025</t>
  </si>
  <si>
    <t>Μ... Π…</t>
  </si>
  <si>
    <t>6151/13.10.2025</t>
  </si>
  <si>
    <t>Α... Π…</t>
  </si>
  <si>
    <t>Σ…</t>
  </si>
  <si>
    <t>6274/15.10.2025</t>
  </si>
  <si>
    <t>Σ… Π…</t>
  </si>
  <si>
    <t>Α…</t>
  </si>
  <si>
    <t>6014/09.10.2025</t>
  </si>
  <si>
    <t>Κ... Δ…</t>
  </si>
  <si>
    <t>Χ…</t>
  </si>
  <si>
    <t>5926/07.10.2025</t>
  </si>
  <si>
    <t xml:space="preserve">ΑΠΟΡΡΙΠΤΕΟΙ </t>
  </si>
  <si>
    <t>5930/07.10.2025</t>
  </si>
  <si>
    <t xml:space="preserve">ΠΤΥΧΙΟ ΠΡΟΣΧΟΛΙΚΗΣ ΑΓΩΓΗΣ/ΔΕΝ ΠΡΟΒΛΕΠΕΤΑΙ ΣΤΟ ΠΡΟΣΟΝΤΟΛΟΓΙΟ ΓΙΑ ΤΗΝ ΕΙΔΙΚΟΤΗΤΑ ΠΕ ΔΙΟΙΚ. ΟΙΚΟΝΟΜΙΚΟΥ  ΠΡΟΚΥΠΤΕΙ ΣΑΦΩΣ ΚΑΙ ΑΠΟ ΤΗΝ ΠΡΟΚΗΡΥΞΗ </t>
  </si>
  <si>
    <t>6140/13.10.2025</t>
  </si>
  <si>
    <t xml:space="preserve">ΠΤΥΧΙΟ ΜΕΤΑΦΡΑΣΗΣ ΔΕΝ ΠΡΟΒΛΕΠΕΤΑΙ ΣΤΟ ΠΡΟΣΟΝΤΟΛΟΓΙΟ ΓΙΑ ΤΗΝ ΕΙΔΙΚΟΤΗΤΑ ΠΕ ΔΙΟΙΚ.ΟΙΚΟΝΟΜΙΚΟΥ ΠΡΟΚΥΠΤΕΙ ΣΑΦΩΣ ΚΑΙ ΑΠΌ ΤΗΝ ΠΡΟΚΗΡΥΞΗ  </t>
  </si>
  <si>
    <t>6268/15.10.2025</t>
  </si>
  <si>
    <t xml:space="preserve">ΠΤΥΧΙΟ ΓΕΩΠΟΝΙΚΗΣ ΒΙΟΤΕΧΝΟΛΟΓΙΑΣ ΔΕΝ ΠΡΟΒΛΕΠΕΤΑΙ ΣΤΟ ΠΡΟΣΟΝΤΟΛΟΓΙΟ ΓΙΑ ΤΗΝ ΕΙΔΙΚΟΤΗΤΑ ΠΕ ΔΙΟΙΚ. ΟΙΚΟΝΟΜΙΚΟΥ ΠΡΟΚΥΠΤΕΙ ΣΑΦΩΣ ΚΑΙ ΑΠΟ ΤΗΝ ΠΡΟΚΗΡΥΞΗ </t>
  </si>
  <si>
    <t>6334/16.10.2025</t>
  </si>
  <si>
    <t xml:space="preserve">ΠΤΥΧΙΟ ΜΗΧΑΝΙΚΩΝ ΟΙΚΟΝΟΜΙΑΣ ΚΑΙ ΔΙΟΙΚΗΣΗΣ  ΔΕΝ ΠΡΟΒΛΕΠΕΤΑΙ ΣΤΟ ΠΡΟΣΟΝΤΟΛΟΓΙΟ ΓΙΑ ΤΗΝ ΕΙΔΙΚΟΤΗΤΑ ΠΕ ΔΙΟΙΚ. ΟΙΚΟΝΟΜΙΚΟΥ ΠΡΟΚΥΠΤΕΙ ΣΑΦΩΣ ΚΑΙ ΑΠΟ ΤΗΝ ΠΡΟΚΗΡΥΞΗ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</si>
</sst>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61"/>
      <scheme val="minor"/>
    </font>
    <font>
      <b/>
      <sz val="12"/>
      <color rgb="FF000000"/>
      <name val="Aptos Narrow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0"/>
      <color rgb="FF222222"/>
      <name val="Times New Roman"/>
      <family val="1"/>
      <charset val="161"/>
    </font>
    <font>
      <b/>
      <sz val="10"/>
      <color rgb="FF000000"/>
      <name val="Aptos Narrow"/>
      <family val="2"/>
      <charset val="161"/>
      <scheme val="minor"/>
    </font>
    <font>
      <b/>
      <sz val="10"/>
      <color rgb="FF000000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rgb="FF222222"/>
      <name val="Times New Roman"/>
      <family val="1"/>
      <charset val="161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charset val="161"/>
      <scheme val="minor"/>
    </font>
    <font>
      <b/>
      <u/>
      <sz val="10"/>
      <color rgb="FF000000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sz val="10"/>
      <color theme="3"/>
      <name val="Times New Roman"/>
      <family val="1"/>
      <charset val="161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sz val="10"/>
      <color theme="1"/>
      <name val="Aptos Narrow"/>
      <family val="2"/>
      <charset val="161"/>
      <scheme val="minor"/>
    </font>
    <font>
      <sz val="11"/>
      <color theme="1"/>
      <name val="Times New Roman"/>
      <family val="1"/>
      <charset val="161"/>
    </font>
    <font>
      <sz val="11"/>
      <color rgb="FF000000"/>
      <name val="Times New Roman"/>
      <family val="1"/>
      <charset val="161"/>
    </font>
  </fonts>
  <fills count="1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9" tint="0.79998168889431442"/>
        <bgColor rgb="FFF2DCDB"/>
      </patternFill>
    </fill>
    <fill>
      <patternFill patternType="solid">
        <fgColor theme="0"/>
        <bgColor rgb="FFF2DCDB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5" fillId="4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4" borderId="1" xfId="0" applyFont="1" applyFill="1" applyBorder="1"/>
    <xf numFmtId="0" fontId="10" fillId="4" borderId="1" xfId="0" applyFont="1" applyFill="1" applyBorder="1"/>
    <xf numFmtId="0" fontId="1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right"/>
    </xf>
    <xf numFmtId="0" fontId="12" fillId="9" borderId="1" xfId="0" applyFont="1" applyFill="1" applyBorder="1"/>
    <xf numFmtId="0" fontId="5" fillId="9" borderId="1" xfId="0" applyFont="1" applyFill="1" applyBorder="1"/>
    <xf numFmtId="0" fontId="0" fillId="0" borderId="1" xfId="0" applyBorder="1"/>
    <xf numFmtId="0" fontId="6" fillId="0" borderId="1" xfId="0" applyFont="1" applyBorder="1"/>
    <xf numFmtId="0" fontId="12" fillId="9" borderId="1" xfId="0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4" borderId="1" xfId="0" applyFont="1" applyFill="1" applyBorder="1" applyAlignment="1">
      <alignment vertical="center"/>
    </xf>
    <xf numFmtId="0" fontId="0" fillId="10" borderId="2" xfId="0" applyFill="1" applyBorder="1" applyAlignment="1">
      <alignment horizontal="center"/>
    </xf>
    <xf numFmtId="0" fontId="14" fillId="8" borderId="0" xfId="0" applyFont="1" applyFill="1"/>
    <xf numFmtId="0" fontId="14" fillId="10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5" fillId="10" borderId="3" xfId="0" applyFont="1" applyFill="1" applyBorder="1"/>
    <xf numFmtId="0" fontId="16" fillId="12" borderId="1" xfId="0" applyFont="1" applyFill="1" applyBorder="1" applyAlignment="1">
      <alignment horizontal="center"/>
    </xf>
    <xf numFmtId="0" fontId="2" fillId="12" borderId="1" xfId="0" applyFont="1" applyFill="1" applyBorder="1"/>
    <xf numFmtId="0" fontId="5" fillId="12" borderId="1" xfId="0" applyFont="1" applyFill="1" applyBorder="1" applyAlignment="1">
      <alignment wrapText="1"/>
    </xf>
    <xf numFmtId="0" fontId="17" fillId="12" borderId="2" xfId="0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2" xfId="0" applyFont="1" applyFill="1" applyBorder="1" applyAlignment="1">
      <alignment wrapText="1"/>
    </xf>
    <xf numFmtId="0" fontId="0" fillId="12" borderId="1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F80A-2225-4DEB-AFB7-1CC84BF0BFAE}">
  <dimension ref="A1:U2"/>
  <sheetViews>
    <sheetView tabSelected="1" workbookViewId="0">
      <selection activeCell="B2" sqref="B2"/>
    </sheetView>
  </sheetViews>
  <sheetFormatPr defaultRowHeight="14.4" x14ac:dyDescent="0.3"/>
  <cols>
    <col min="2" max="2" width="21.5546875" customWidth="1"/>
    <col min="3" max="3" width="13.109375" bestFit="1" customWidth="1"/>
    <col min="4" max="4" width="22.77734375" customWidth="1"/>
    <col min="10" max="10" width="13.88671875" customWidth="1"/>
    <col min="12" max="12" width="14.21875" customWidth="1"/>
    <col min="14" max="14" width="13" customWidth="1"/>
    <col min="16" max="16" width="14.109375" customWidth="1"/>
    <col min="18" max="18" width="15.44140625" customWidth="1"/>
    <col min="20" max="20" width="16.44140625" customWidth="1"/>
  </cols>
  <sheetData>
    <row r="1" spans="1:21" ht="79.2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4" t="s">
        <v>8</v>
      </c>
      <c r="J1" s="2" t="s">
        <v>9</v>
      </c>
      <c r="K1" s="4" t="s">
        <v>8</v>
      </c>
      <c r="L1" s="2" t="s">
        <v>10</v>
      </c>
      <c r="M1" s="4" t="s">
        <v>8</v>
      </c>
      <c r="N1" s="2" t="s">
        <v>11</v>
      </c>
      <c r="O1" s="4" t="s">
        <v>8</v>
      </c>
      <c r="P1" s="2" t="s">
        <v>12</v>
      </c>
      <c r="Q1" s="4" t="s">
        <v>8</v>
      </c>
      <c r="R1" s="2" t="s">
        <v>13</v>
      </c>
      <c r="S1" s="4" t="s">
        <v>8</v>
      </c>
      <c r="T1" s="2" t="s">
        <v>14</v>
      </c>
      <c r="U1" s="5" t="s">
        <v>8</v>
      </c>
    </row>
    <row r="2" spans="1:21" x14ac:dyDescent="0.3">
      <c r="A2" s="6">
        <v>1</v>
      </c>
      <c r="B2" s="7" t="s">
        <v>19</v>
      </c>
      <c r="C2" s="7" t="s">
        <v>20</v>
      </c>
      <c r="D2" s="7" t="s">
        <v>15</v>
      </c>
      <c r="E2" s="8">
        <f>G2+I2+K2+M2+O2+Q2+S2+U2</f>
        <v>87</v>
      </c>
      <c r="F2" s="9">
        <v>10</v>
      </c>
      <c r="G2" s="10">
        <f>IF(F2&gt;=8.5, 15, IF(F2&gt;=7.5, 10, IF(F2&gt;=6.5, 5, 0)))</f>
        <v>15</v>
      </c>
      <c r="H2" s="9" t="s">
        <v>16</v>
      </c>
      <c r="I2" s="11" t="str">
        <f>IF(H2="B2", "5", IF(H2="C1", "5", IF(H2="C2","5",IF(H2=0,0))))</f>
        <v>5</v>
      </c>
      <c r="J2" s="9" t="s">
        <v>17</v>
      </c>
      <c r="K2" s="11" t="str">
        <f>IF(J2="Msc", "10", IF(J2="PHD", "10",IF(J2=0,0)))</f>
        <v>10</v>
      </c>
      <c r="L2" s="9">
        <v>30</v>
      </c>
      <c r="M2" s="10">
        <f>IF(L2&lt;=20, L2, IF(L2&gt;20, 20))</f>
        <v>20</v>
      </c>
      <c r="N2" s="9">
        <v>35</v>
      </c>
      <c r="O2" s="10">
        <f>IF(N2&lt;=40, N2, IF(N2&gt;40, 40))</f>
        <v>35</v>
      </c>
      <c r="P2" s="9">
        <v>2</v>
      </c>
      <c r="Q2" s="11">
        <f t="shared" ref="Q2" si="0">IF(P2&lt;=4, P2, IF(P2&gt;4, (P2-4)*2+4))</f>
        <v>2</v>
      </c>
      <c r="R2" s="9" t="s">
        <v>18</v>
      </c>
      <c r="S2" s="10" t="str">
        <f>IF(R2="ΝΑΙ", "4", IF(R2="ΟΧΙ", "0",))</f>
        <v>0</v>
      </c>
      <c r="T2" s="9" t="s">
        <v>18</v>
      </c>
      <c r="U2" s="11" t="str">
        <f t="shared" ref="U2" si="1">IF(T2="ΝΑΙ", "2", IF(T2="ΟΧΙ", "0",))</f>
        <v>0</v>
      </c>
    </row>
  </sheetData>
  <dataValidations count="3">
    <dataValidation type="list" allowBlank="1" showErrorMessage="1" sqref="H2" xr:uid="{DCA61F53-EB2D-4CAE-812C-E8F3A3A0E386}">
      <formula1>"B2,C1,C2,0"</formula1>
    </dataValidation>
    <dataValidation type="list" allowBlank="1" showErrorMessage="1" sqref="J2" xr:uid="{9C32AD97-881B-42D3-A2BE-5067B56DC094}">
      <formula1>"Msc,PHD,0"</formula1>
    </dataValidation>
    <dataValidation type="list" allowBlank="1" showErrorMessage="1" sqref="T2 R2" xr:uid="{BDCB2821-F25A-4820-8879-7A7CADEAA22F}">
      <formula1>"ΝΑΙ,ΟΧΙ"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5D27-EF90-42FE-85BC-B5A0A6D91C33}">
  <dimension ref="A1:S11"/>
  <sheetViews>
    <sheetView workbookViewId="0">
      <selection activeCell="B2" sqref="B2"/>
    </sheetView>
  </sheetViews>
  <sheetFormatPr defaultRowHeight="14.4" x14ac:dyDescent="0.3"/>
  <cols>
    <col min="2" max="2" width="24.44140625" customWidth="1"/>
    <col min="3" max="3" width="13.21875" customWidth="1"/>
    <col min="4" max="4" width="16.77734375" customWidth="1"/>
    <col min="8" max="8" width="14.44140625" customWidth="1"/>
    <col min="10" max="10" width="12.88671875" customWidth="1"/>
    <col min="12" max="12" width="12.88671875" customWidth="1"/>
    <col min="14" max="14" width="13.109375" customWidth="1"/>
    <col min="16" max="16" width="16.6640625" customWidth="1"/>
    <col min="18" max="18" width="13.21875" customWidth="1"/>
  </cols>
  <sheetData>
    <row r="1" spans="1:19" s="13" customFormat="1" x14ac:dyDescent="0.3">
      <c r="A1" s="13" t="s">
        <v>28</v>
      </c>
    </row>
    <row r="2" spans="1:19" ht="52.8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21</v>
      </c>
      <c r="H2" s="12" t="s">
        <v>22</v>
      </c>
      <c r="I2" s="12" t="s">
        <v>8</v>
      </c>
      <c r="J2" s="2" t="s">
        <v>23</v>
      </c>
      <c r="K2" s="4" t="s">
        <v>8</v>
      </c>
      <c r="L2" s="2" t="s">
        <v>11</v>
      </c>
      <c r="M2" s="4" t="s">
        <v>8</v>
      </c>
      <c r="N2" s="2" t="s">
        <v>12</v>
      </c>
      <c r="O2" s="4" t="s">
        <v>8</v>
      </c>
      <c r="P2" s="2" t="s">
        <v>13</v>
      </c>
      <c r="Q2" s="4" t="s">
        <v>8</v>
      </c>
      <c r="R2" s="2" t="s">
        <v>14</v>
      </c>
      <c r="S2" s="5" t="s">
        <v>8</v>
      </c>
    </row>
    <row r="3" spans="1:19" x14ac:dyDescent="0.3">
      <c r="A3" s="6">
        <v>1</v>
      </c>
      <c r="B3" s="7" t="s">
        <v>24</v>
      </c>
      <c r="C3" s="7" t="s">
        <v>25</v>
      </c>
      <c r="D3" s="7" t="s">
        <v>26</v>
      </c>
      <c r="E3" s="8">
        <f>G3+I3+K3+M3+O3+Q3+S3</f>
        <v>80</v>
      </c>
      <c r="F3" s="9">
        <v>7.37</v>
      </c>
      <c r="G3" s="11">
        <f>IF(F3&gt;=8.5, 15, IF(F3&gt;=7.5, 10, IF(F3&gt;=6.5, 5, 0)))</f>
        <v>5</v>
      </c>
      <c r="H3" s="9" t="s">
        <v>27</v>
      </c>
      <c r="I3" s="9">
        <f>IF(H3="ΝΑΙ",10,0)</f>
        <v>10</v>
      </c>
      <c r="J3" s="9">
        <v>25</v>
      </c>
      <c r="K3" s="11">
        <f>IF(J3&lt;=25, J3, IF(J3&gt;25, 25))</f>
        <v>25</v>
      </c>
      <c r="L3" s="9">
        <v>40</v>
      </c>
      <c r="M3" s="11">
        <f>IF(L3&lt;=40, L3, IF(L3&gt;40, 40))</f>
        <v>40</v>
      </c>
      <c r="N3" s="9">
        <v>0</v>
      </c>
      <c r="O3" s="11">
        <f>IF(N3&lt;=4, N3, IF(N3&gt;4, (N3-4)*2+4))</f>
        <v>0</v>
      </c>
      <c r="P3" s="9"/>
      <c r="Q3" s="11">
        <f>IF(P3="ΝΑΙ", "4", IF(P3="ΟΧΙ", "0",))</f>
        <v>0</v>
      </c>
      <c r="R3" s="9" t="s">
        <v>18</v>
      </c>
      <c r="S3" s="11" t="str">
        <f>IF(R3="ΝΑΙ", "2", IF(R3="ΟΧΙ", "0",))</f>
        <v>0</v>
      </c>
    </row>
    <row r="11" spans="1:19" x14ac:dyDescent="0.3">
      <c r="B11" s="13"/>
    </row>
  </sheetData>
  <dataValidations count="1">
    <dataValidation type="list" allowBlank="1" showErrorMessage="1" sqref="R3 P3 H3" xr:uid="{CE65C36D-80C2-4A31-8FD9-2B5E98D9FF9D}">
      <formula1>"ΝΑΙ,ΟΧΙ"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B0AF-91F7-4FF0-9425-5D1FAD9925B6}">
  <dimension ref="A1:C5"/>
  <sheetViews>
    <sheetView workbookViewId="0">
      <selection activeCell="C5" sqref="C5"/>
    </sheetView>
  </sheetViews>
  <sheetFormatPr defaultRowHeight="14.4" x14ac:dyDescent="0.3"/>
  <cols>
    <col min="2" max="2" width="14.77734375" customWidth="1"/>
    <col min="3" max="3" width="36" customWidth="1"/>
  </cols>
  <sheetData>
    <row r="1" spans="1:3" x14ac:dyDescent="0.3">
      <c r="A1" s="21"/>
      <c r="B1" s="22"/>
      <c r="C1" s="22"/>
    </row>
    <row r="2" spans="1:3" x14ac:dyDescent="0.3">
      <c r="A2" s="14"/>
      <c r="B2" s="15" t="s">
        <v>29</v>
      </c>
      <c r="C2" s="14"/>
    </row>
    <row r="3" spans="1:3" x14ac:dyDescent="0.3">
      <c r="A3" s="16" t="s">
        <v>0</v>
      </c>
      <c r="B3" s="17" t="s">
        <v>30</v>
      </c>
      <c r="C3" s="16" t="s">
        <v>31</v>
      </c>
    </row>
    <row r="4" spans="1:3" ht="66.599999999999994" x14ac:dyDescent="0.3">
      <c r="A4" s="18">
        <v>1</v>
      </c>
      <c r="B4" s="19" t="s">
        <v>32</v>
      </c>
      <c r="C4" s="23" t="s">
        <v>35</v>
      </c>
    </row>
    <row r="5" spans="1:3" x14ac:dyDescent="0.3">
      <c r="A5" s="20">
        <v>2</v>
      </c>
      <c r="B5" s="20" t="s">
        <v>33</v>
      </c>
      <c r="C5" s="2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D943-2899-4C34-9AE8-DB251C3ACC9C}">
  <dimension ref="A1:S3"/>
  <sheetViews>
    <sheetView workbookViewId="0">
      <selection activeCell="B5" sqref="B5"/>
    </sheetView>
  </sheetViews>
  <sheetFormatPr defaultRowHeight="14.4" x14ac:dyDescent="0.3"/>
  <sheetData>
    <row r="1" spans="1:19" ht="15.6" x14ac:dyDescent="0.3">
      <c r="A1" s="25"/>
      <c r="B1" s="26" t="s">
        <v>36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79.2" x14ac:dyDescent="0.3">
      <c r="A2" s="28"/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21</v>
      </c>
      <c r="H2" s="12" t="s">
        <v>22</v>
      </c>
      <c r="I2" s="12" t="s">
        <v>8</v>
      </c>
      <c r="J2" s="2" t="s">
        <v>23</v>
      </c>
      <c r="K2" s="4" t="s">
        <v>8</v>
      </c>
      <c r="L2" s="2" t="s">
        <v>11</v>
      </c>
      <c r="M2" s="4" t="s">
        <v>8</v>
      </c>
      <c r="N2" s="2" t="s">
        <v>12</v>
      </c>
      <c r="O2" s="4" t="s">
        <v>8</v>
      </c>
      <c r="P2" s="2" t="s">
        <v>13</v>
      </c>
      <c r="Q2" s="4" t="s">
        <v>8</v>
      </c>
      <c r="R2" s="2" t="s">
        <v>14</v>
      </c>
      <c r="S2" s="5" t="s">
        <v>8</v>
      </c>
    </row>
    <row r="3" spans="1:19" x14ac:dyDescent="0.3">
      <c r="A3" s="29">
        <v>1</v>
      </c>
      <c r="B3" s="7" t="s">
        <v>37</v>
      </c>
      <c r="C3" s="7" t="s">
        <v>38</v>
      </c>
      <c r="D3" s="7" t="s">
        <v>39</v>
      </c>
      <c r="E3" s="8">
        <f t="shared" ref="E3" si="0">G3+I3+K3+M3+O3+Q3+S3</f>
        <v>77</v>
      </c>
      <c r="F3" s="9">
        <v>6.35</v>
      </c>
      <c r="G3" s="11">
        <f t="shared" ref="G3" si="1">IF(F3&gt;=8.5, 15, IF(F3&gt;=7.5, 10, IF(F3&gt;=6.5, 5, 0)))</f>
        <v>0</v>
      </c>
      <c r="H3" s="9" t="s">
        <v>27</v>
      </c>
      <c r="I3" s="9">
        <f t="shared" ref="I3" si="2">IF(H3="ΝΑΙ",10,0)</f>
        <v>10</v>
      </c>
      <c r="J3" s="9">
        <v>25</v>
      </c>
      <c r="K3" s="11">
        <f t="shared" ref="K3" si="3">IF(J3&lt;=25, J3, IF(J3&gt;25, 25))</f>
        <v>25</v>
      </c>
      <c r="L3" s="9">
        <v>40</v>
      </c>
      <c r="M3" s="11">
        <f t="shared" ref="M3" si="4">IF(L3&lt;=40, L3, IF(L3&gt;40, 40))</f>
        <v>40</v>
      </c>
      <c r="N3" s="9">
        <v>2</v>
      </c>
      <c r="O3" s="11">
        <f t="shared" ref="O3" si="5">IF(N3&lt;=4, N3, IF(N3&gt;4, (N3-4)*2+4))</f>
        <v>2</v>
      </c>
      <c r="P3" s="9" t="s">
        <v>18</v>
      </c>
      <c r="Q3" s="11" t="str">
        <f t="shared" ref="Q3" si="6">IF(P3="ΝΑΙ", "4", IF(P3="ΟΧΙ", "0",))</f>
        <v>0</v>
      </c>
      <c r="R3" s="9" t="s">
        <v>18</v>
      </c>
      <c r="S3" s="11" t="str">
        <f>IF(R3="ΝΑΙ", "2", IF(R3="ΟΧΙ", "0",))</f>
        <v>0</v>
      </c>
    </row>
  </sheetData>
  <dataValidations count="1">
    <dataValidation type="list" allowBlank="1" showErrorMessage="1" sqref="H3 R3 P3" xr:uid="{E1836F21-89DF-449C-A6EE-E3AF0A132930}">
      <formula1>"ΝΑΙ,ΟΧΙ"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DD38-B199-4246-918E-BE1D7C6CFEA9}">
  <dimension ref="A1:S7"/>
  <sheetViews>
    <sheetView workbookViewId="0">
      <selection activeCell="B7" sqref="B7"/>
    </sheetView>
  </sheetViews>
  <sheetFormatPr defaultRowHeight="14.4" x14ac:dyDescent="0.3"/>
  <cols>
    <col min="2" max="2" width="25.109375" customWidth="1"/>
    <col min="4" max="4" width="21.77734375" customWidth="1"/>
    <col min="8" max="8" width="15.33203125" customWidth="1"/>
    <col min="10" max="10" width="16.5546875" customWidth="1"/>
    <col min="12" max="12" width="15.5546875" customWidth="1"/>
    <col min="14" max="14" width="17.77734375" customWidth="1"/>
    <col min="16" max="16" width="21" customWidth="1"/>
    <col min="18" max="18" width="14.5546875" customWidth="1"/>
  </cols>
  <sheetData>
    <row r="1" spans="1:19" x14ac:dyDescent="0.3">
      <c r="A1" s="29"/>
      <c r="B1" s="7" t="s">
        <v>40</v>
      </c>
      <c r="C1" s="7"/>
      <c r="D1" s="7"/>
      <c r="E1" s="8"/>
      <c r="F1" s="9"/>
      <c r="G1" s="11"/>
      <c r="H1" s="9"/>
      <c r="I1" s="9"/>
      <c r="J1" s="9"/>
      <c r="K1" s="11"/>
      <c r="L1" s="9"/>
      <c r="M1" s="11"/>
      <c r="N1" s="9"/>
      <c r="O1" s="11"/>
      <c r="P1" s="9"/>
      <c r="Q1" s="11"/>
      <c r="R1" s="9"/>
      <c r="S1" s="11"/>
    </row>
    <row r="2" spans="1:19" ht="52.8" x14ac:dyDescent="0.3">
      <c r="A2" s="28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21</v>
      </c>
      <c r="H2" s="12" t="s">
        <v>22</v>
      </c>
      <c r="I2" s="12" t="s">
        <v>8</v>
      </c>
      <c r="J2" s="2" t="s">
        <v>23</v>
      </c>
      <c r="K2" s="4" t="s">
        <v>8</v>
      </c>
      <c r="L2" s="2" t="s">
        <v>11</v>
      </c>
      <c r="M2" s="4" t="s">
        <v>8</v>
      </c>
      <c r="N2" s="2" t="s">
        <v>12</v>
      </c>
      <c r="O2" s="4" t="s">
        <v>8</v>
      </c>
      <c r="P2" s="2" t="s">
        <v>13</v>
      </c>
      <c r="Q2" s="4" t="s">
        <v>8</v>
      </c>
      <c r="R2" s="2" t="s">
        <v>14</v>
      </c>
      <c r="S2" s="5" t="s">
        <v>8</v>
      </c>
    </row>
    <row r="3" spans="1:19" x14ac:dyDescent="0.3">
      <c r="A3" s="29">
        <v>1</v>
      </c>
      <c r="B3" s="7" t="s">
        <v>41</v>
      </c>
      <c r="C3" s="7" t="s">
        <v>38</v>
      </c>
      <c r="D3" s="7" t="s">
        <v>42</v>
      </c>
      <c r="E3" s="8">
        <f t="shared" ref="E3:E7" si="0">G3+I3+K3+M3+O3+Q3+S3</f>
        <v>72</v>
      </c>
      <c r="F3" s="9">
        <v>7.31</v>
      </c>
      <c r="G3" s="11">
        <f t="shared" ref="G3:G7" si="1">IF(F3&gt;=8.5, 15, IF(F3&gt;=7.5, 10, IF(F3&gt;=6.5, 5, 0)))</f>
        <v>5</v>
      </c>
      <c r="H3" s="9" t="s">
        <v>27</v>
      </c>
      <c r="I3" s="9">
        <f t="shared" ref="I3:I7" si="2">IF(H3="ΝΑΙ",10,0)</f>
        <v>10</v>
      </c>
      <c r="J3" s="9">
        <v>25</v>
      </c>
      <c r="K3" s="11">
        <f t="shared" ref="K3:K7" si="3">IF(J3&lt;=25, J3, IF(J3&gt;25, 25))</f>
        <v>25</v>
      </c>
      <c r="L3" s="9">
        <v>30</v>
      </c>
      <c r="M3" s="11">
        <f t="shared" ref="M3:M7" si="4">IF(L3&lt;=40, L3, IF(L3&gt;40, 40))</f>
        <v>30</v>
      </c>
      <c r="N3" s="9">
        <v>2</v>
      </c>
      <c r="O3" s="11">
        <f t="shared" ref="O3:O7" si="5">IF(N3&lt;=4, N3, IF(N3&gt;4, (N3-4)*2+4))</f>
        <v>2</v>
      </c>
      <c r="P3" s="9" t="s">
        <v>18</v>
      </c>
      <c r="Q3" s="11" t="str">
        <f t="shared" ref="Q3:Q7" si="6">IF(P3="ΝΑΙ", "4", IF(P3="ΟΧΙ", "0",))</f>
        <v>0</v>
      </c>
      <c r="R3" s="9" t="s">
        <v>18</v>
      </c>
      <c r="S3" s="11" t="str">
        <f>IF(R3="ΝΑΙ", "2", IF(R3="ΟΧΙ", "0",))</f>
        <v>0</v>
      </c>
    </row>
    <row r="4" spans="1:19" x14ac:dyDescent="0.3">
      <c r="A4" s="29">
        <v>2</v>
      </c>
      <c r="B4" s="30" t="s">
        <v>43</v>
      </c>
      <c r="C4" s="30" t="s">
        <v>38</v>
      </c>
      <c r="D4" s="31" t="s">
        <v>44</v>
      </c>
      <c r="E4" s="8">
        <f t="shared" si="0"/>
        <v>70</v>
      </c>
      <c r="F4" s="9">
        <v>7.5</v>
      </c>
      <c r="G4" s="11">
        <f t="shared" si="1"/>
        <v>10</v>
      </c>
      <c r="H4" s="9" t="s">
        <v>27</v>
      </c>
      <c r="I4" s="9">
        <f t="shared" si="2"/>
        <v>10</v>
      </c>
      <c r="J4" s="9">
        <v>25</v>
      </c>
      <c r="K4" s="11">
        <f t="shared" si="3"/>
        <v>25</v>
      </c>
      <c r="L4" s="9">
        <v>24</v>
      </c>
      <c r="M4" s="11">
        <f t="shared" si="4"/>
        <v>24</v>
      </c>
      <c r="N4" s="9">
        <v>1</v>
      </c>
      <c r="O4" s="11">
        <f t="shared" si="5"/>
        <v>1</v>
      </c>
      <c r="P4" s="9" t="s">
        <v>18</v>
      </c>
      <c r="Q4" s="11" t="str">
        <f t="shared" si="6"/>
        <v>0</v>
      </c>
      <c r="R4" s="9" t="s">
        <v>18</v>
      </c>
      <c r="S4" s="11" t="str">
        <f>IF(R4="ΝΑΙ", "2", IF(R4="ΟΧΙ", "0",))</f>
        <v>0</v>
      </c>
    </row>
    <row r="5" spans="1:19" x14ac:dyDescent="0.3">
      <c r="A5" s="29">
        <v>3</v>
      </c>
      <c r="B5" s="30" t="s">
        <v>45</v>
      </c>
      <c r="C5" s="30" t="s">
        <v>46</v>
      </c>
      <c r="D5" s="31" t="s">
        <v>47</v>
      </c>
      <c r="E5" s="8">
        <f t="shared" si="0"/>
        <v>55</v>
      </c>
      <c r="F5" s="9">
        <v>5.92</v>
      </c>
      <c r="G5" s="11">
        <f t="shared" si="1"/>
        <v>0</v>
      </c>
      <c r="H5" s="9" t="s">
        <v>27</v>
      </c>
      <c r="I5" s="9">
        <f t="shared" si="2"/>
        <v>10</v>
      </c>
      <c r="J5" s="9">
        <v>25</v>
      </c>
      <c r="K5" s="11">
        <f t="shared" si="3"/>
        <v>25</v>
      </c>
      <c r="L5" s="9">
        <v>20</v>
      </c>
      <c r="M5" s="11">
        <f t="shared" si="4"/>
        <v>20</v>
      </c>
      <c r="N5" s="9"/>
      <c r="O5" s="11">
        <f t="shared" si="5"/>
        <v>0</v>
      </c>
      <c r="P5" s="9" t="s">
        <v>18</v>
      </c>
      <c r="Q5" s="11" t="str">
        <f t="shared" si="6"/>
        <v>0</v>
      </c>
      <c r="R5" s="9" t="s">
        <v>18</v>
      </c>
      <c r="S5" s="11">
        <f>0</f>
        <v>0</v>
      </c>
    </row>
    <row r="6" spans="1:19" x14ac:dyDescent="0.3">
      <c r="A6" s="29">
        <v>4</v>
      </c>
      <c r="B6" s="7" t="s">
        <v>48</v>
      </c>
      <c r="C6" s="7" t="s">
        <v>49</v>
      </c>
      <c r="D6" s="7" t="s">
        <v>50</v>
      </c>
      <c r="E6" s="8">
        <f t="shared" si="0"/>
        <v>49</v>
      </c>
      <c r="F6" s="9">
        <v>6.21</v>
      </c>
      <c r="G6" s="11">
        <f t="shared" si="1"/>
        <v>0</v>
      </c>
      <c r="H6" s="9" t="s">
        <v>27</v>
      </c>
      <c r="I6" s="9">
        <f t="shared" si="2"/>
        <v>10</v>
      </c>
      <c r="J6" s="9">
        <v>19</v>
      </c>
      <c r="K6" s="11">
        <f t="shared" si="3"/>
        <v>19</v>
      </c>
      <c r="L6" s="9">
        <v>20</v>
      </c>
      <c r="M6" s="11">
        <f t="shared" si="4"/>
        <v>20</v>
      </c>
      <c r="N6" s="9"/>
      <c r="O6" s="11">
        <f t="shared" si="5"/>
        <v>0</v>
      </c>
      <c r="P6" s="9" t="s">
        <v>18</v>
      </c>
      <c r="Q6" s="11" t="str">
        <f t="shared" si="6"/>
        <v>0</v>
      </c>
      <c r="R6" s="9" t="s">
        <v>18</v>
      </c>
      <c r="S6" s="11" t="str">
        <f>IF(R6="ΝΑΙ", "2", IF(R6="ΟΧΙ", "0",))</f>
        <v>0</v>
      </c>
    </row>
    <row r="7" spans="1:19" x14ac:dyDescent="0.3">
      <c r="A7" s="29">
        <v>5</v>
      </c>
      <c r="B7" s="30" t="s">
        <v>51</v>
      </c>
      <c r="C7" s="30" t="s">
        <v>52</v>
      </c>
      <c r="D7" s="31" t="s">
        <v>53</v>
      </c>
      <c r="E7" s="8">
        <f t="shared" si="0"/>
        <v>30</v>
      </c>
      <c r="F7" s="9">
        <v>6.35</v>
      </c>
      <c r="G7" s="11">
        <f t="shared" si="1"/>
        <v>0</v>
      </c>
      <c r="H7" s="9" t="s">
        <v>27</v>
      </c>
      <c r="I7" s="9">
        <f t="shared" si="2"/>
        <v>10</v>
      </c>
      <c r="J7" s="9">
        <v>0</v>
      </c>
      <c r="K7" s="11">
        <f t="shared" si="3"/>
        <v>0</v>
      </c>
      <c r="L7" s="9">
        <v>20</v>
      </c>
      <c r="M7" s="11">
        <f t="shared" si="4"/>
        <v>20</v>
      </c>
      <c r="N7" s="9"/>
      <c r="O7" s="11">
        <f t="shared" si="5"/>
        <v>0</v>
      </c>
      <c r="P7" s="9" t="s">
        <v>18</v>
      </c>
      <c r="Q7" s="11" t="str">
        <f t="shared" si="6"/>
        <v>0</v>
      </c>
      <c r="R7" s="9" t="s">
        <v>18</v>
      </c>
      <c r="S7" s="11" t="str">
        <f>IF(R7="ΝΑΙ", "2", IF(R7="ΟΧΙ", "0",))</f>
        <v>0</v>
      </c>
    </row>
  </sheetData>
  <dataValidations count="1">
    <dataValidation type="list" allowBlank="1" showErrorMessage="1" sqref="R3:R7 P3:P7 P1 R1 H1 H3:H7" xr:uid="{CF84B257-695E-4F1D-AEA1-FA9E5573F818}">
      <formula1>"ΝΑΙ,ΟΧΙ"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795F-80F8-48A7-BFB2-A3235259B729}">
  <dimension ref="A1:C6"/>
  <sheetViews>
    <sheetView workbookViewId="0">
      <selection activeCell="C23" sqref="C23"/>
    </sheetView>
  </sheetViews>
  <sheetFormatPr defaultRowHeight="14.4" x14ac:dyDescent="0.3"/>
  <cols>
    <col min="2" max="2" width="16.77734375" customWidth="1"/>
    <col min="3" max="3" width="42.109375" customWidth="1"/>
  </cols>
  <sheetData>
    <row r="1" spans="1:3" ht="15.6" x14ac:dyDescent="0.3">
      <c r="A1" s="32"/>
      <c r="B1" s="33" t="s">
        <v>54</v>
      </c>
      <c r="C1" s="34" t="s">
        <v>31</v>
      </c>
    </row>
    <row r="2" spans="1:3" x14ac:dyDescent="0.3">
      <c r="A2" s="35" t="s">
        <v>0</v>
      </c>
      <c r="B2" s="35" t="s">
        <v>30</v>
      </c>
      <c r="C2" s="36"/>
    </row>
    <row r="3" spans="1:3" ht="66.599999999999994" x14ac:dyDescent="0.3">
      <c r="A3" s="37">
        <v>1</v>
      </c>
      <c r="B3" s="38" t="s">
        <v>55</v>
      </c>
      <c r="C3" s="39" t="s">
        <v>56</v>
      </c>
    </row>
    <row r="4" spans="1:3" ht="66.599999999999994" x14ac:dyDescent="0.3">
      <c r="A4" s="40">
        <v>2</v>
      </c>
      <c r="B4" s="41" t="s">
        <v>57</v>
      </c>
      <c r="C4" s="42" t="s">
        <v>58</v>
      </c>
    </row>
    <row r="5" spans="1:3" ht="66.599999999999994" x14ac:dyDescent="0.3">
      <c r="A5" s="40">
        <v>3</v>
      </c>
      <c r="B5" s="41" t="s">
        <v>59</v>
      </c>
      <c r="C5" s="42" t="s">
        <v>60</v>
      </c>
    </row>
    <row r="6" spans="1:3" ht="66.599999999999994" x14ac:dyDescent="0.3">
      <c r="A6" s="43">
        <v>4</v>
      </c>
      <c r="B6" s="38" t="s">
        <v>61</v>
      </c>
      <c r="C6" s="4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ΠΕ ΙΑΤΡΟΣ ΠΑΘΟΛΟΓΟΣ </vt:lpstr>
      <vt:lpstr>ΤΕ ΕΠΙΣΚΕΠΤΩΝ ΥΓΕΙΑΣ ΕΠΙΤ.</vt:lpstr>
      <vt:lpstr>ΤΕ ΕΠΙΣΚΕΠΤΩΝ ΥΓΕΙΑΣ ΑΠΟΡ. </vt:lpstr>
      <vt:lpstr>ΠΕ ΔΙΟΙΚ.ΕΠΙΤΥΧΟΝΤΕΣ </vt:lpstr>
      <vt:lpstr>ΠΕ ΔΙΟΙΚ. ΕΠΙΛΑΧ. </vt:lpstr>
      <vt:lpstr>ΠΕ ΔΙΟΙΚ. ΑΠΟΡΡΙΠΤΕΟΙ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2025-11-12T11:58:32Z</dcterms:created>
  <dcterms:modified xsi:type="dcterms:W3CDTF">2025-11-21T08:31:18Z</dcterms:modified>
</cp:coreProperties>
</file>